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workbookProtection workbookAlgorithmName="SHA-512" workbookHashValue="6SZInKnbP0ZiGpMb7m4+/NUly5UayIdjQ3kIXLG1+eX+i47AvOmG2SyJGGQAQTgCNJMg2EIPR/OceMLeCbN1kQ==" workbookSaltValue="ZjNC97WAk//dv9Sgtugrig==" workbookSpinCount="100000" lockStructure="1"/>
  <bookViews>
    <workbookView xWindow="0" yWindow="0" windowWidth="12000" windowHeight="24000" activeTab="0"/>
  </bookViews>
  <sheets>
    <sheet sheetId="1" name="Mode d’emploi" state="visible" r:id="rId4"/>
    <sheet sheetId="2" name="Paramètres" state="visible" r:id="rId5"/>
    <sheet sheetId="3" name="Clients" state="visible" r:id="rId6"/>
    <sheet sheetId="4" name="Opérations" state="visible" r:id="rId7"/>
    <sheet sheetId="5" name="Tableau de bord" state="visible" r:id="rId8"/>
  </sheets>
  <definedNames>
    <definedName name="Paiements">'Paramètres'!$E$6:$E$15</definedName>
  </definedNames>
  <calcPr calcId="171027"/>
</workbook>
</file>

<file path=xl/sharedStrings.xml><?xml version="1.0" encoding="utf-8"?>
<sst xmlns="http://schemas.openxmlformats.org/spreadsheetml/2006/main" count="88" uniqueCount="68">
  <si>
    <t>Carnet de crédits clients</t>
  </si>
  <si>
    <t>Qui vous doit combien, depuis quand, et la relance en un clic</t>
  </si>
  <si>
    <t>Outil gratuit offert par 7IT Group · www.7itgroup.com</t>
  </si>
  <si>
    <t>Remplace le cahier de crédits : notez les achats à crédit et les remboursements, le reste à payer de chaque client et les retards se calculent tout seuls.</t>
  </si>
  <si>
    <t>1. Onglet « Paramètres » : le nom de votre commerce (il apparaît dans les messages de relance).</t>
  </si>
  <si>
    <t>2. Onglet « Clients » : une ligne par client, avec son numéro de téléphone (ex. 6 71 59 84 67) et, si vous le souhaitez, un plafond de crédit.</t>
  </si>
  <si>
    <t>3. Onglet « Opérations » : chaque achat à crédit (type « Crédit », avec une date d’échéance) et chaque remboursement (type « Remboursement »).</t>
  </si>
  <si>
    <t>4. Dans « Clients », le lien « Relancer » ouvre WhatsApp avec un message poli déjà rédigé, avec le montant dû. Le « Tableau de bord » affiche le total à récupérer et les plus gros soldes.</t>
  </si>
  <si>
    <t>Cases blanches : à remplir. Cases grises : calculées automatiquement (elles sont verrouillées pour ne pas effacer les formules).</t>
  </si>
  <si>
    <t>Les lignes d’exemple montrent le fonctionnement : effacez-les (sélectionnez les cases blanches, puis touche Suppr) avant de commencer.</t>
  </si>
  <si>
    <t>Fonctionne avec Excel (ordinateur ou application mobile gratuite), Google Sheets, LibreOffice et WPS Office. Aucune macro : rien à activer.</t>
  </si>
  <si>
    <t>Pensez à faire une copie du fichier chaque semaine (clé USB, e-mail ou cloud) : en cas de panne ou de vol du téléphone, vos chiffres sont saufs.</t>
  </si>
  <si>
    <t>Besoin d’un outil sur mesure, d’un logiciel de gestion ou d’une formation Excel ? 7IT Group · contact@7itgroup.com · WhatsApp +237 671 59 84 67 · www.7itgroup.com</t>
  </si>
  <si>
    <t>Outil gratuit, réservé à votre usage. Revente et diffusion modifiée interdites. © 7IT Group (Seven IT SARL).</t>
  </si>
  <si>
    <t>Paramètres</t>
  </si>
  <si>
    <t>Réglage</t>
  </si>
  <si>
    <t>Valeur</t>
  </si>
  <si>
    <t>Modes de paiement</t>
  </si>
  <si>
    <t>Nom de votre commerce</t>
  </si>
  <si>
    <t>Ma boutique</t>
  </si>
  <si>
    <t>Espèces</t>
  </si>
  <si>
    <t>Téléphone de votre commerce</t>
  </si>
  <si>
    <t>MTN Mobile Money</t>
  </si>
  <si>
    <t>Orange Money</t>
  </si>
  <si>
    <t>Banque</t>
  </si>
  <si>
    <t>Autre</t>
  </si>
  <si>
    <t>Nom du client</t>
  </si>
  <si>
    <t>Téléphone</t>
  </si>
  <si>
    <t>Quartier / adresse</t>
  </si>
  <si>
    <t>Plafond de crédit (FCFA)</t>
  </si>
  <si>
    <t>Total des crédits (FCFA)</t>
  </si>
  <si>
    <t>Total remboursé (FCFA)</t>
  </si>
  <si>
    <t>Reste à payer (FCFA)</t>
  </si>
  <si>
    <t>Dernière échéance</t>
  </si>
  <si>
    <t>Statut</t>
  </si>
  <si>
    <t>Relance WhatsApp</t>
  </si>
  <si>
    <t>Mme Ateba</t>
  </si>
  <si>
    <t>6 77 00 00 01</t>
  </si>
  <si>
    <t>Ngousso</t>
  </si>
  <si>
    <t>M. Fotso</t>
  </si>
  <si>
    <t>6 99 00 00 02</t>
  </si>
  <si>
    <t>Essos</t>
  </si>
  <si>
    <t>Mme Ngo Bilong</t>
  </si>
  <si>
    <t>6 55 00 00 03</t>
  </si>
  <si>
    <t>Mimboman</t>
  </si>
  <si>
    <t>Date</t>
  </si>
  <si>
    <t>Client</t>
  </si>
  <si>
    <t>Type</t>
  </si>
  <si>
    <t>Articles / détail</t>
  </si>
  <si>
    <t>Montant (FCFA)</t>
  </si>
  <si>
    <t>Échéance (crédits)</t>
  </si>
  <si>
    <t>Mode de paiement</t>
  </si>
  <si>
    <t>Solde du client après l’opération (FCFA)</t>
  </si>
  <si>
    <t>Crédit</t>
  </si>
  <si>
    <t>Riz, huile, savon</t>
  </si>
  <si>
    <t>Remboursement</t>
  </si>
  <si>
    <t>Carton de lait</t>
  </si>
  <si>
    <t>Boissons</t>
  </si>
  <si>
    <t>Vos crédits aujourd’hui</t>
  </si>
  <si>
    <t>Les 10 plus gros soldes</t>
  </si>
  <si>
    <t>Total à récupérer</t>
  </si>
  <si>
    <t>Reste à payer</t>
  </si>
  <si>
    <t>Clients qui vous doivent de l’argent</t>
  </si>
  <si>
    <t>Clients en retard</t>
  </si>
  <si>
    <t>Clients au-delà du plafond</t>
  </si>
  <si>
    <t>Ce mois-ci</t>
  </si>
  <si>
    <t>Crédits accordés</t>
  </si>
  <si>
    <t>Remboursements reçus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</si>
</sst>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5" x14ac:knownFonts="1">
    <font>
      <color theme="1"/>
      <family val="2"/>
      <scheme val="minor"/>
      <sz val="11"/>
      <name val="Calibri"/>
    </font>
    <font>
      <b/>
      <color rgb="FF0D1B3D"/>
      <sz val="16"/>
    </font>
    <font>
      <b/>
      <color rgb="FF00A651"/>
      <sz val="11"/>
    </font>
    <font>
      <color rgb="FF5A6478"/>
      <sz val="9"/>
    </font>
    <font>
      <color rgb="FF243049"/>
      <sz val="12"/>
    </font>
    <font>
      <color rgb="FF243049"/>
      <sz val="11"/>
    </font>
    <font>
      <color rgb="FF5A6478"/>
      <sz val="11"/>
    </font>
    <font>
      <b/>
      <color rgb="FF243049"/>
      <sz val="11"/>
    </font>
    <font>
      <b/>
      <color rgb="FFFFFFFF"/>
      <sz val="10"/>
    </font>
    <font>
      <color rgb="FF0D1B3D"/>
    </font>
    <font>
      <b/>
      <u/>
      <color rgb="FF00A651"/>
    </font>
    <font>
      <b/>
      <color rgb="FF0D1B3D"/>
      <sz val="12"/>
    </font>
    <font>
      <color rgb="FF5A6478"/>
      <sz val="10"/>
    </font>
    <font>
      <b/>
      <color rgb="FF00A651"/>
      <sz val="13"/>
    </font>
    <font>
      <b/>
      <color rgb="FF0D1B3D"/>
      <sz val="13"/>
    </font>
  </fonts>
  <fills count="6">
    <fill>
      <patternFill patternType="none"/>
    </fill>
    <fill>
      <patternFill patternType="gray125"/>
    </fill>
    <fill>
      <patternFill patternType="solid">
        <fgColor rgb="FF00A651"/>
      </patternFill>
    </fill>
    <fill>
      <patternFill patternType="solid">
        <fgColor rgb="FFE8F6EE"/>
      </patternFill>
    </fill>
    <fill>
      <patternFill patternType="solid">
        <fgColor rgb="FF0D1B3D"/>
      </patternFill>
    </fill>
    <fill>
      <patternFill patternType="solid">
        <fgColor rgb="FFF5F7FA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A651"/>
      </bottom>
      <diagonal/>
    </border>
    <border>
      <left/>
      <right/>
      <top/>
      <bottom style="thin">
        <color rgb="FFD0D5DD"/>
      </bottom>
      <diagonal/>
    </border>
    <border>
      <left/>
      <right style="thin">
        <color rgb="FFD0D5DD"/>
      </right>
      <top/>
      <bottom style="thin">
        <color rgb="FFD0D5D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8" fillId="4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 applyProtection="1">
      <protection locked="0"/>
    </xf>
    <xf numFmtId="3" fontId="0" fillId="0" borderId="3" xfId="0" applyNumberFormat="1" applyBorder="1" applyProtection="1">
      <protection locked="0"/>
    </xf>
    <xf numFmtId="3" fontId="9" fillId="5" borderId="3" xfId="0" applyNumberFormat="1" applyFont="1" applyFill="1" applyBorder="1"/>
    <xf numFmtId="164" fontId="9" fillId="5" borderId="3" xfId="0" applyNumberFormat="1" applyFont="1" applyFill="1" applyBorder="1"/>
    <xf numFmtId="0" fontId="9" fillId="5" borderId="3" xfId="0" applyFont="1" applyFill="1" applyBorder="1"/>
    <xf numFmtId="0" fontId="10" fillId="5" borderId="3" xfId="0" applyFont="1" applyFill="1" applyBorder="1"/>
    <xf numFmtId="164" fontId="0" fillId="0" borderId="3" xfId="0" applyNumberFormat="1" applyBorder="1" applyProtection="1">
      <protection locked="0"/>
    </xf>
    <xf numFmtId="0" fontId="11" fillId="0" borderId="0" xfId="0" applyFont="1"/>
    <xf numFmtId="0" fontId="12" fillId="0" borderId="2" xfId="0" applyFont="1" applyBorder="1" applyAlignment="1">
      <alignment vertical="center" wrapText="1"/>
    </xf>
    <xf numFmtId="3" fontId="13" fillId="3" borderId="2" xfId="0" applyNumberFormat="1" applyFont="1" applyFill="1" applyBorder="1" applyAlignment="1">
      <alignment horizontal="right" vertical="center"/>
    </xf>
    <xf numFmtId="1" fontId="14" fillId="5" borderId="2" xfId="0" applyNumberFormat="1" applyFont="1" applyFill="1" applyBorder="1" applyAlignment="1">
      <alignment horizontal="right" vertical="center"/>
    </xf>
    <xf numFmtId="3" fontId="14" fillId="5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11"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B26A00"/>
      </font>
      <fill>
        <patternFill patternType="solid">
          <bgColor rgb="FFFFF4DE"/>
        </patternFill>
      </fill>
    </dxf>
    <dxf>
      <font>
        <b/>
        <color rgb="FF00843F"/>
      </font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C62828"/>
      </font>
    </dxf>
    <dxf>
      <font>
        <b/>
        <color rgb="FF00843F"/>
      </font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B26A00"/>
      </font>
      <fill>
        <patternFill patternType="solid">
          <bgColor rgb="FFFFF4DE"/>
        </patternFill>
      </fill>
    </dxf>
    <dxf>
      <font>
        <b/>
        <color rgb="FFC62828"/>
      </font>
      <fill>
        <patternFill patternType="solid">
          <bgColor rgb="FFFDE2E1"/>
        </patternFill>
      </fill>
    </dxf>
    <dxf>
      <font>
        <b/>
        <color rgb="FFB26A00"/>
      </font>
      <fill>
        <patternFill patternType="solid">
          <bgColor rgb="FFFFF4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33000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4500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36000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19500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absolute">
    <xdr:from>
      <xdr:col>0</xdr:col>
      <xdr:colOff>4500</xdr:colOff>
      <xdr:row>0</xdr:row>
      <xdr:rowOff>36000</xdr:rowOff>
    </xdr:from>
    <xdr:ext cx="1219200" cy="7429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1B3D"/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00" customWidth="1"/>
  </cols>
  <sheetData>
    <row r="1" ht="24" customHeight="1" spans="2:2" x14ac:dyDescent="0.25">
      <c r="B1" s="1" t="s">
        <v>0</v>
      </c>
    </row>
    <row r="2" ht="20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ht="5" customHeight="1" spans="1:2" x14ac:dyDescent="0.25">
      <c r="A4" s="4"/>
      <c r="B4" s="4"/>
    </row>
    <row r="6" ht="32" customHeight="1" spans="2:2" x14ac:dyDescent="0.25">
      <c r="B6" s="5" t="s">
        <v>3</v>
      </c>
    </row>
    <row r="8" ht="18" customHeight="1" spans="2:2" x14ac:dyDescent="0.25">
      <c r="B8" s="6" t="s">
        <v>4</v>
      </c>
    </row>
    <row r="9" ht="32" customHeight="1" spans="2:2" x14ac:dyDescent="0.25">
      <c r="B9" s="6" t="s">
        <v>5</v>
      </c>
    </row>
    <row r="10" ht="32" customHeight="1" spans="2:2" x14ac:dyDescent="0.25">
      <c r="B10" s="6" t="s">
        <v>6</v>
      </c>
    </row>
    <row r="11" ht="32" customHeight="1" spans="2:2" x14ac:dyDescent="0.25">
      <c r="B11" s="6" t="s">
        <v>7</v>
      </c>
    </row>
    <row r="13" ht="32" customHeight="1" spans="2:2" x14ac:dyDescent="0.25">
      <c r="B13" s="7" t="s">
        <v>8</v>
      </c>
    </row>
    <row r="14" ht="32" customHeight="1" spans="2:2" x14ac:dyDescent="0.25">
      <c r="B14" s="7" t="s">
        <v>9</v>
      </c>
    </row>
    <row r="15" ht="32" customHeight="1" spans="2:2" x14ac:dyDescent="0.25">
      <c r="B15" s="7" t="s">
        <v>10</v>
      </c>
    </row>
    <row r="16" ht="32" customHeight="1" spans="2:2" x14ac:dyDescent="0.25">
      <c r="B16" s="7" t="s">
        <v>11</v>
      </c>
    </row>
    <row r="18" ht="34" customHeight="1" spans="2:2" x14ac:dyDescent="0.25">
      <c r="B18" s="8" t="s">
        <v>12</v>
      </c>
    </row>
    <row r="19" ht="32" customHeight="1" spans="2:2" x14ac:dyDescent="0.25">
      <c r="B19" s="9" t="s">
        <v>13</v>
      </c>
    </row>
  </sheetData>
  <sheetProtection sheet="1" formatColumns="0" formatRows="0" autoFilter="0" algorithmName="SHA-512" hashValue="WL4nl6lAddLocFvy7yFppFka9VTT8lZ+a7fegaS+QKE89MKf8aw0shJgYVCez86gyIB1Zwh6bDz5edxp9uuTag==" saltValue="zeCNAyBSyVQXWCnpbZguwQ==" spinCount="100000" objects="1" scenarios="1"/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A6478"/>
    <pageSetUpPr fitToPage="1"/>
  </sheetPr>
  <dimension ref="A1:F1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38" customWidth="1"/>
    <col min="3" max="3" width="22" customWidth="1"/>
    <col min="4" max="4" width="3" customWidth="1"/>
    <col min="5" max="5" width="30" customWidth="1"/>
    <col min="6" max="6" width="3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 t="s">
        <v>14</v>
      </c>
    </row>
    <row r="3" ht="16" customHeight="1" spans="3:3" x14ac:dyDescent="0.25">
      <c r="C3" s="3" t="s">
        <v>2</v>
      </c>
    </row>
    <row r="4" ht="5" customHeight="1" spans="1:6" x14ac:dyDescent="0.25">
      <c r="A4" s="4"/>
      <c r="B4" s="4"/>
      <c r="C4" s="4"/>
      <c r="D4" s="4"/>
      <c r="E4" s="4"/>
      <c r="F4" s="4"/>
    </row>
    <row r="5" ht="32" customHeight="1" spans="2:5" x14ac:dyDescent="0.25">
      <c r="B5" s="10" t="s">
        <v>15</v>
      </c>
      <c r="C5" s="10" t="s">
        <v>16</v>
      </c>
      <c r="E5" s="10" t="s">
        <v>17</v>
      </c>
    </row>
    <row r="6" ht="20" customHeight="1" spans="2:5" x14ac:dyDescent="0.25">
      <c r="B6" s="11" t="s">
        <v>18</v>
      </c>
      <c r="C6" s="12" t="s">
        <v>19</v>
      </c>
      <c r="E6" s="12" t="s">
        <v>20</v>
      </c>
    </row>
    <row r="7" ht="20" customHeight="1" spans="2:5" x14ac:dyDescent="0.25">
      <c r="B7" s="11" t="s">
        <v>21</v>
      </c>
      <c r="C7" s="12"/>
      <c r="E7" s="12" t="s">
        <v>22</v>
      </c>
    </row>
    <row r="8" spans="5:5" x14ac:dyDescent="0.25">
      <c r="E8" s="12" t="s">
        <v>23</v>
      </c>
    </row>
    <row r="9" spans="5:5" x14ac:dyDescent="0.25">
      <c r="E9" s="12" t="s">
        <v>24</v>
      </c>
    </row>
    <row r="10" spans="5:5" x14ac:dyDescent="0.25">
      <c r="E10" s="12" t="s">
        <v>25</v>
      </c>
    </row>
    <row r="11" spans="5:5" x14ac:dyDescent="0.25">
      <c r="E11" s="12"/>
    </row>
    <row r="12" spans="5:5" x14ac:dyDescent="0.25">
      <c r="E12" s="12"/>
    </row>
    <row r="13" spans="5:5" x14ac:dyDescent="0.25">
      <c r="E13" s="12"/>
    </row>
    <row r="14" spans="5:5" x14ac:dyDescent="0.25">
      <c r="E14" s="12"/>
    </row>
    <row r="15" spans="5:5" x14ac:dyDescent="0.25">
      <c r="E15" s="12"/>
    </row>
  </sheetData>
  <sheetProtection sheet="1" formatColumns="0" formatRows="0" autoFilter="0" algorithmName="SHA-512" hashValue="n4bTjKP/OsY4z+YwpGW7j1Gs1+HYM/3m3+EgR2FJ+h52NtJslN0lk+NxCdFpw9KQNhRG7mT9CTCmHS4F8Li2CQ==" saltValue="gpNVpZ9yFbDt/sW2UEp0pA==" spinCount="100000" objects="1" scenarios="1"/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651"/>
    <pageSetUpPr fitToPage="1"/>
  </sheetPr>
  <dimension ref="A1:K505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8" customWidth="1"/>
    <col min="4" max="7" width="14" customWidth="1"/>
    <col min="8" max="8" width="13" customWidth="1"/>
    <col min="9" max="9" width="15" customWidth="1"/>
    <col min="10" max="10" width="14" customWidth="1"/>
    <col min="11" max="11" width="6" hidden="1" customWidth="1"/>
  </cols>
  <sheetData>
    <row r="1" ht="24" customHeight="1" spans="2:2" x14ac:dyDescent="0.25">
      <c r="B1" s="1" t="s">
        <v>0</v>
      </c>
    </row>
    <row r="2" ht="20" customHeight="1" spans="2:2" x14ac:dyDescent="0.25">
      <c r="B2" s="2">
        <f>'Paramètres'!$C$6</f>
      </c>
    </row>
    <row r="3" ht="16" customHeight="1" spans="2:2" x14ac:dyDescent="0.25">
      <c r="B3" s="3" t="s">
        <v>2</v>
      </c>
    </row>
    <row r="4" ht="5" customHeight="1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32" customHeight="1" spans="1:10" x14ac:dyDescent="0.25">
      <c r="A5" s="10" t="s">
        <v>26</v>
      </c>
      <c r="B5" s="10" t="s">
        <v>27</v>
      </c>
      <c r="C5" s="10" t="s">
        <v>28</v>
      </c>
      <c r="D5" s="10" t="s">
        <v>29</v>
      </c>
      <c r="E5" s="10" t="s">
        <v>30</v>
      </c>
      <c r="F5" s="10" t="s">
        <v>31</v>
      </c>
      <c r="G5" s="10" t="s">
        <v>32</v>
      </c>
      <c r="H5" s="10" t="s">
        <v>33</v>
      </c>
      <c r="I5" s="10" t="s">
        <v>34</v>
      </c>
      <c r="J5" s="10" t="s">
        <v>35</v>
      </c>
    </row>
    <row r="6" spans="1:11" x14ac:dyDescent="0.25">
      <c r="A6" s="12" t="s">
        <v>36</v>
      </c>
      <c r="B6" s="12" t="s">
        <v>37</v>
      </c>
      <c r="C6" s="12" t="s">
        <v>38</v>
      </c>
      <c r="D6" s="13">
        <v>50000</v>
      </c>
      <c r="E6" s="14">
        <f>IF($A6="","",SUMIFS('Opérations'!$E$6:$E$3005,'Opérations'!$B$6:$B$3005,$A6,'Opérations'!$C$6:$C$3005,"Crédit"))</f>
      </c>
      <c r="F6" s="14">
        <f>IF($A6="","",SUMIFS('Opérations'!$E$6:$E$3005,'Opérations'!$B$6:$B$3005,$A6,'Opérations'!$C$6:$C$3005,"Remboursement"))</f>
      </c>
      <c r="G6" s="14">
        <f>IF($A6="","",E6-F6)</f>
      </c>
      <c r="H6" s="15">
        <f>IF(OR($A6="",N(G6)&lt;=0),"",IF(SUMPRODUCT(MAX(('Opérations'!$B$6:$B$3005=$A6)*('Opérations'!$C$6:$C$3005="Crédit")*'Opérations'!$F$6:$F$3005))=0,"",SUMPRODUCT(MAX(('Opérations'!$B$6:$B$3005=$A6)*('Opérations'!$C$6:$C$3005="Crédit")*'Opérations'!$F$6:$F$3005))))</f>
      </c>
      <c r="I6" s="16">
        <f>IF($A6="","",IF(G6&lt;=0,"Soldé",IF(AND(H6&lt;&gt;"",H6&lt;TODAY()),"En retard",IF(AND(N(D6)&gt;0,G6&gt;D6),"Plafond dépassé","En cours"))))</f>
      </c>
      <c r="J6" s="17">
        <f>IF(OR($A6="",$B6="",N(G6)&lt;=0),"",HYPERLINK("https://wa.me/"&amp;IF(LEN(SUBSTITUTE(SUBSTITUTE(SUBSTITUTE(SUBSTITUTE(SUBSTITUTE($B6," ",""),"+",""),"-",""),".",""),"/",""))=9,"237"&amp;SUBSTITUTE(SUBSTITUTE(SUBSTITUTE(SUBSTITUTE(SUBSTITUTE($B6," ",""),"+",""),"-",""),".",""),"/",""),SUBSTITUTE(SUBSTITUTE(SUBSTITUTE(SUBSTITUTE(SUBSTITUTE($B6," ",""),"+",""),"-",""),".",""),"/",""))&amp;"?text="&amp;SUBSTITUTE("Bonjour "&amp;$A6&amp;", ici "&amp;'Paramètres'!$C$6&amp;". Petit rappel : il reste "&amp;FIXED(G6,0,TRUE)&amp;" FCFA à régler sur votre compte. Merci et bonne journée !"," ","%20"),"Relancer"))</f>
      </c>
      <c r="K6" s="16">
        <f>IF(N(G6)&gt;0,G6+ROW()/1000000,"")</f>
      </c>
    </row>
    <row r="7" spans="1:11" x14ac:dyDescent="0.25">
      <c r="A7" s="12" t="s">
        <v>39</v>
      </c>
      <c r="B7" s="12" t="s">
        <v>40</v>
      </c>
      <c r="C7" s="12" t="s">
        <v>41</v>
      </c>
      <c r="D7" s="13">
        <v>30000</v>
      </c>
      <c r="E7" s="14">
        <f>IF($A7="","",SUMIFS('Opérations'!$E$6:$E$3005,'Opérations'!$B$6:$B$3005,$A7,'Opérations'!$C$6:$C$3005,"Crédit"))</f>
      </c>
      <c r="F7" s="14">
        <f>IF($A7="","",SUMIFS('Opérations'!$E$6:$E$3005,'Opérations'!$B$6:$B$3005,$A7,'Opérations'!$C$6:$C$3005,"Remboursement"))</f>
      </c>
      <c r="G7" s="14">
        <f>IF($A7="","",E7-F7)</f>
      </c>
      <c r="H7" s="15">
        <f>IF(OR($A7="",N(G7)&lt;=0),"",IF(SUMPRODUCT(MAX(('Opérations'!$B$6:$B$3005=$A7)*('Opérations'!$C$6:$C$3005="Crédit")*'Opérations'!$F$6:$F$3005))=0,"",SUMPRODUCT(MAX(('Opérations'!$B$6:$B$3005=$A7)*('Opérations'!$C$6:$C$3005="Crédit")*'Opérations'!$F$6:$F$3005))))</f>
      </c>
      <c r="I7" s="16">
        <f>IF($A7="","",IF(G7&lt;=0,"Soldé",IF(AND(H7&lt;&gt;"",H7&lt;TODAY()),"En retard",IF(AND(N(D7)&gt;0,G7&gt;D7),"Plafond dépassé","En cours"))))</f>
      </c>
      <c r="J7" s="17">
        <f>IF(OR($A7="",$B7="",N(G7)&lt;=0),"",HYPERLINK("https://wa.me/"&amp;IF(LEN(SUBSTITUTE(SUBSTITUTE(SUBSTITUTE(SUBSTITUTE(SUBSTITUTE($B7," ",""),"+",""),"-",""),".",""),"/",""))=9,"237"&amp;SUBSTITUTE(SUBSTITUTE(SUBSTITUTE(SUBSTITUTE(SUBSTITUTE($B7," ",""),"+",""),"-",""),".",""),"/",""),SUBSTITUTE(SUBSTITUTE(SUBSTITUTE(SUBSTITUTE(SUBSTITUTE($B7," ",""),"+",""),"-",""),".",""),"/",""))&amp;"?text="&amp;SUBSTITUTE("Bonjour "&amp;$A7&amp;", ici "&amp;'Paramètres'!$C$6&amp;". Petit rappel : il reste "&amp;FIXED(G7,0,TRUE)&amp;" FCFA à régler sur votre compte. Merci et bonne journée !"," ","%20"),"Relancer"))</f>
      </c>
      <c r="K7" s="16">
        <f>IF(N(G7)&gt;0,G7+ROW()/1000000,"")</f>
      </c>
    </row>
    <row r="8" spans="1:11" x14ac:dyDescent="0.25">
      <c r="A8" s="12" t="s">
        <v>42</v>
      </c>
      <c r="B8" s="12" t="s">
        <v>43</v>
      </c>
      <c r="C8" s="12" t="s">
        <v>44</v>
      </c>
      <c r="D8" s="13"/>
      <c r="E8" s="14">
        <f>IF($A8="","",SUMIFS('Opérations'!$E$6:$E$3005,'Opérations'!$B$6:$B$3005,$A8,'Opérations'!$C$6:$C$3005,"Crédit"))</f>
      </c>
      <c r="F8" s="14">
        <f>IF($A8="","",SUMIFS('Opérations'!$E$6:$E$3005,'Opérations'!$B$6:$B$3005,$A8,'Opérations'!$C$6:$C$3005,"Remboursement"))</f>
      </c>
      <c r="G8" s="14">
        <f>IF($A8="","",E8-F8)</f>
      </c>
      <c r="H8" s="15">
        <f>IF(OR($A8="",N(G8)&lt;=0),"",IF(SUMPRODUCT(MAX(('Opérations'!$B$6:$B$3005=$A8)*('Opérations'!$C$6:$C$3005="Crédit")*'Opérations'!$F$6:$F$3005))=0,"",SUMPRODUCT(MAX(('Opérations'!$B$6:$B$3005=$A8)*('Opérations'!$C$6:$C$3005="Crédit")*'Opérations'!$F$6:$F$3005))))</f>
      </c>
      <c r="I8" s="16">
        <f>IF($A8="","",IF(G8&lt;=0,"Soldé",IF(AND(H8&lt;&gt;"",H8&lt;TODAY()),"En retard",IF(AND(N(D8)&gt;0,G8&gt;D8),"Plafond dépassé","En cours"))))</f>
      </c>
      <c r="J8" s="17">
        <f>IF(OR($A8="",$B8="",N(G8)&lt;=0),"",HYPERLINK("https://wa.me/"&amp;IF(LEN(SUBSTITUTE(SUBSTITUTE(SUBSTITUTE(SUBSTITUTE(SUBSTITUTE($B8," ",""),"+",""),"-",""),".",""),"/",""))=9,"237"&amp;SUBSTITUTE(SUBSTITUTE(SUBSTITUTE(SUBSTITUTE(SUBSTITUTE($B8," ",""),"+",""),"-",""),".",""),"/",""),SUBSTITUTE(SUBSTITUTE(SUBSTITUTE(SUBSTITUTE(SUBSTITUTE($B8," ",""),"+",""),"-",""),".",""),"/",""))&amp;"?text="&amp;SUBSTITUTE("Bonjour "&amp;$A8&amp;", ici "&amp;'Paramètres'!$C$6&amp;". Petit rappel : il reste "&amp;FIXED(G8,0,TRUE)&amp;" FCFA à régler sur votre compte. Merci et bonne journée !"," ","%20"),"Relancer"))</f>
      </c>
      <c r="K8" s="16">
        <f>IF(N(G8)&gt;0,G8+ROW()/1000000,"")</f>
      </c>
    </row>
    <row r="9" spans="1:11" x14ac:dyDescent="0.25">
      <c r="A9" s="12"/>
      <c r="B9" s="12"/>
      <c r="C9" s="12"/>
      <c r="D9" s="13"/>
      <c r="E9" s="14">
        <f>IF($A9="","",SUMIFS('Opérations'!$E$6:$E$3005,'Opérations'!$B$6:$B$3005,$A9,'Opérations'!$C$6:$C$3005,"Crédit"))</f>
      </c>
      <c r="F9" s="14">
        <f>IF($A9="","",SUMIFS('Opérations'!$E$6:$E$3005,'Opérations'!$B$6:$B$3005,$A9,'Opérations'!$C$6:$C$3005,"Remboursement"))</f>
      </c>
      <c r="G9" s="14">
        <f>IF($A9="","",E9-F9)</f>
      </c>
      <c r="H9" s="15">
        <f>IF(OR($A9="",N(G9)&lt;=0),"",IF(SUMPRODUCT(MAX(('Opérations'!$B$6:$B$3005=$A9)*('Opérations'!$C$6:$C$3005="Crédit")*'Opérations'!$F$6:$F$3005))=0,"",SUMPRODUCT(MAX(('Opérations'!$B$6:$B$3005=$A9)*('Opérations'!$C$6:$C$3005="Crédit")*'Opérations'!$F$6:$F$3005))))</f>
      </c>
      <c r="I9" s="16">
        <f>IF($A9="","",IF(G9&lt;=0,"Soldé",IF(AND(H9&lt;&gt;"",H9&lt;TODAY()),"En retard",IF(AND(N(D9)&gt;0,G9&gt;D9),"Plafond dépassé","En cours"))))</f>
      </c>
      <c r="J9" s="17">
        <f>IF(OR($A9="",$B9="",N(G9)&lt;=0),"",HYPERLINK("https://wa.me/"&amp;IF(LEN(SUBSTITUTE(SUBSTITUTE(SUBSTITUTE(SUBSTITUTE(SUBSTITUTE($B9," ",""),"+",""),"-",""),".",""),"/",""))=9,"237"&amp;SUBSTITUTE(SUBSTITUTE(SUBSTITUTE(SUBSTITUTE(SUBSTITUTE($B9," ",""),"+",""),"-",""),".",""),"/",""),SUBSTITUTE(SUBSTITUTE(SUBSTITUTE(SUBSTITUTE(SUBSTITUTE($B9," ",""),"+",""),"-",""),".",""),"/",""))&amp;"?text="&amp;SUBSTITUTE("Bonjour "&amp;$A9&amp;", ici "&amp;'Paramètres'!$C$6&amp;". Petit rappel : il reste "&amp;FIXED(G9,0,TRUE)&amp;" FCFA à régler sur votre compte. Merci et bonne journée !"," ","%20"),"Relancer"))</f>
      </c>
      <c r="K9" s="16">
        <f>IF(N(G9)&gt;0,G9+ROW()/1000000,"")</f>
      </c>
    </row>
    <row r="10" spans="1:11" x14ac:dyDescent="0.25">
      <c r="A10" s="12"/>
      <c r="B10" s="12"/>
      <c r="C10" s="12"/>
      <c r="D10" s="13"/>
      <c r="E10" s="14">
        <f>IF($A10="","",SUMIFS('Opérations'!$E$6:$E$3005,'Opérations'!$B$6:$B$3005,$A10,'Opérations'!$C$6:$C$3005,"Crédit"))</f>
      </c>
      <c r="F10" s="14">
        <f>IF($A10="","",SUMIFS('Opérations'!$E$6:$E$3005,'Opérations'!$B$6:$B$3005,$A10,'Opérations'!$C$6:$C$3005,"Remboursement"))</f>
      </c>
      <c r="G10" s="14">
        <f>IF($A10="","",E10-F10)</f>
      </c>
      <c r="H10" s="15">
        <f>IF(OR($A10="",N(G10)&lt;=0),"",IF(SUMPRODUCT(MAX(('Opérations'!$B$6:$B$3005=$A10)*('Opérations'!$C$6:$C$3005="Crédit")*'Opérations'!$F$6:$F$3005))=0,"",SUMPRODUCT(MAX(('Opérations'!$B$6:$B$3005=$A10)*('Opérations'!$C$6:$C$3005="Crédit")*'Opérations'!$F$6:$F$3005))))</f>
      </c>
      <c r="I10" s="16">
        <f>IF($A10="","",IF(G10&lt;=0,"Soldé",IF(AND(H10&lt;&gt;"",H10&lt;TODAY()),"En retard",IF(AND(N(D10)&gt;0,G10&gt;D10),"Plafond dépassé","En cours"))))</f>
      </c>
      <c r="J10" s="17">
        <f>IF(OR($A10="",$B10="",N(G10)&lt;=0),"",HYPERLINK("https://wa.me/"&amp;IF(LEN(SUBSTITUTE(SUBSTITUTE(SUBSTITUTE(SUBSTITUTE(SUBSTITUTE($B10," ",""),"+",""),"-",""),".",""),"/",""))=9,"237"&amp;SUBSTITUTE(SUBSTITUTE(SUBSTITUTE(SUBSTITUTE(SUBSTITUTE($B10," ",""),"+",""),"-",""),".",""),"/",""),SUBSTITUTE(SUBSTITUTE(SUBSTITUTE(SUBSTITUTE(SUBSTITUTE($B10," ",""),"+",""),"-",""),".",""),"/",""))&amp;"?text="&amp;SUBSTITUTE("Bonjour "&amp;$A10&amp;", ici "&amp;'Paramètres'!$C$6&amp;". Petit rappel : il reste "&amp;FIXED(G10,0,TRUE)&amp;" FCFA à régler sur votre compte. Merci et bonne journée !"," ","%20"),"Relancer"))</f>
      </c>
      <c r="K10" s="16">
        <f>IF(N(G10)&gt;0,G10+ROW()/1000000,"")</f>
      </c>
    </row>
    <row r="11" spans="1:11" x14ac:dyDescent="0.25">
      <c r="A11" s="12"/>
      <c r="B11" s="12"/>
      <c r="C11" s="12"/>
      <c r="D11" s="13"/>
      <c r="E11" s="14">
        <f>IF($A11="","",SUMIFS('Opérations'!$E$6:$E$3005,'Opérations'!$B$6:$B$3005,$A11,'Opérations'!$C$6:$C$3005,"Crédit"))</f>
      </c>
      <c r="F11" s="14">
        <f>IF($A11="","",SUMIFS('Opérations'!$E$6:$E$3005,'Opérations'!$B$6:$B$3005,$A11,'Opérations'!$C$6:$C$3005,"Remboursement"))</f>
      </c>
      <c r="G11" s="14">
        <f>IF($A11="","",E11-F11)</f>
      </c>
      <c r="H11" s="15">
        <f>IF(OR($A11="",N(G11)&lt;=0),"",IF(SUMPRODUCT(MAX(('Opérations'!$B$6:$B$3005=$A11)*('Opérations'!$C$6:$C$3005="Crédit")*'Opérations'!$F$6:$F$3005))=0,"",SUMPRODUCT(MAX(('Opérations'!$B$6:$B$3005=$A11)*('Opérations'!$C$6:$C$3005="Crédit")*'Opérations'!$F$6:$F$3005))))</f>
      </c>
      <c r="I11" s="16">
        <f>IF($A11="","",IF(G11&lt;=0,"Soldé",IF(AND(H11&lt;&gt;"",H11&lt;TODAY()),"En retard",IF(AND(N(D11)&gt;0,G11&gt;D11),"Plafond dépassé","En cours"))))</f>
      </c>
      <c r="J11" s="17">
        <f>IF(OR($A11="",$B11="",N(G11)&lt;=0),"",HYPERLINK("https://wa.me/"&amp;IF(LEN(SUBSTITUTE(SUBSTITUTE(SUBSTITUTE(SUBSTITUTE(SUBSTITUTE($B11," ",""),"+",""),"-",""),".",""),"/",""))=9,"237"&amp;SUBSTITUTE(SUBSTITUTE(SUBSTITUTE(SUBSTITUTE(SUBSTITUTE($B11," ",""),"+",""),"-",""),".",""),"/",""),SUBSTITUTE(SUBSTITUTE(SUBSTITUTE(SUBSTITUTE(SUBSTITUTE($B11," ",""),"+",""),"-",""),".",""),"/",""))&amp;"?text="&amp;SUBSTITUTE("Bonjour "&amp;$A11&amp;", ici "&amp;'Paramètres'!$C$6&amp;". Petit rappel : il reste "&amp;FIXED(G11,0,TRUE)&amp;" FCFA à régler sur votre compte. Merci et bonne journée !"," ","%20"),"Relancer"))</f>
      </c>
      <c r="K11" s="16">
        <f>IF(N(G11)&gt;0,G11+ROW()/1000000,"")</f>
      </c>
    </row>
    <row r="12" spans="1:11" x14ac:dyDescent="0.25">
      <c r="A12" s="12"/>
      <c r="B12" s="12"/>
      <c r="C12" s="12"/>
      <c r="D12" s="13"/>
      <c r="E12" s="14">
        <f>IF($A12="","",SUMIFS('Opérations'!$E$6:$E$3005,'Opérations'!$B$6:$B$3005,$A12,'Opérations'!$C$6:$C$3005,"Crédit"))</f>
      </c>
      <c r="F12" s="14">
        <f>IF($A12="","",SUMIFS('Opérations'!$E$6:$E$3005,'Opérations'!$B$6:$B$3005,$A12,'Opérations'!$C$6:$C$3005,"Remboursement"))</f>
      </c>
      <c r="G12" s="14">
        <f>IF($A12="","",E12-F12)</f>
      </c>
      <c r="H12" s="15">
        <f>IF(OR($A12="",N(G12)&lt;=0),"",IF(SUMPRODUCT(MAX(('Opérations'!$B$6:$B$3005=$A12)*('Opérations'!$C$6:$C$3005="Crédit")*'Opérations'!$F$6:$F$3005))=0,"",SUMPRODUCT(MAX(('Opérations'!$B$6:$B$3005=$A12)*('Opérations'!$C$6:$C$3005="Crédit")*'Opérations'!$F$6:$F$3005))))</f>
      </c>
      <c r="I12" s="16">
        <f>IF($A12="","",IF(G12&lt;=0,"Soldé",IF(AND(H12&lt;&gt;"",H12&lt;TODAY()),"En retard",IF(AND(N(D12)&gt;0,G12&gt;D12),"Plafond dépassé","En cours"))))</f>
      </c>
      <c r="J12" s="17">
        <f>IF(OR($A12="",$B12="",N(G12)&lt;=0),"",HYPERLINK("https://wa.me/"&amp;IF(LEN(SUBSTITUTE(SUBSTITUTE(SUBSTITUTE(SUBSTITUTE(SUBSTITUTE($B12," ",""),"+",""),"-",""),".",""),"/",""))=9,"237"&amp;SUBSTITUTE(SUBSTITUTE(SUBSTITUTE(SUBSTITUTE(SUBSTITUTE($B12," ",""),"+",""),"-",""),".",""),"/",""),SUBSTITUTE(SUBSTITUTE(SUBSTITUTE(SUBSTITUTE(SUBSTITUTE($B12," ",""),"+",""),"-",""),".",""),"/",""))&amp;"?text="&amp;SUBSTITUTE("Bonjour "&amp;$A12&amp;", ici "&amp;'Paramètres'!$C$6&amp;". Petit rappel : il reste "&amp;FIXED(G12,0,TRUE)&amp;" FCFA à régler sur votre compte. Merci et bonne journée !"," ","%20"),"Relancer"))</f>
      </c>
      <c r="K12" s="16">
        <f>IF(N(G12)&gt;0,G12+ROW()/1000000,"")</f>
      </c>
    </row>
    <row r="13" spans="1:11" x14ac:dyDescent="0.25">
      <c r="A13" s="12"/>
      <c r="B13" s="12"/>
      <c r="C13" s="12"/>
      <c r="D13" s="13"/>
      <c r="E13" s="14">
        <f>IF($A13="","",SUMIFS('Opérations'!$E$6:$E$3005,'Opérations'!$B$6:$B$3005,$A13,'Opérations'!$C$6:$C$3005,"Crédit"))</f>
      </c>
      <c r="F13" s="14">
        <f>IF($A13="","",SUMIFS('Opérations'!$E$6:$E$3005,'Opérations'!$B$6:$B$3005,$A13,'Opérations'!$C$6:$C$3005,"Remboursement"))</f>
      </c>
      <c r="G13" s="14">
        <f>IF($A13="","",E13-F13)</f>
      </c>
      <c r="H13" s="15">
        <f>IF(OR($A13="",N(G13)&lt;=0),"",IF(SUMPRODUCT(MAX(('Opérations'!$B$6:$B$3005=$A13)*('Opérations'!$C$6:$C$3005="Crédit")*'Opérations'!$F$6:$F$3005))=0,"",SUMPRODUCT(MAX(('Opérations'!$B$6:$B$3005=$A13)*('Opérations'!$C$6:$C$3005="Crédit")*'Opérations'!$F$6:$F$3005))))</f>
      </c>
      <c r="I13" s="16">
        <f>IF($A13="","",IF(G13&lt;=0,"Soldé",IF(AND(H13&lt;&gt;"",H13&lt;TODAY()),"En retard",IF(AND(N(D13)&gt;0,G13&gt;D13),"Plafond dépassé","En cours"))))</f>
      </c>
      <c r="J13" s="17">
        <f>IF(OR($A13="",$B13="",N(G13)&lt;=0),"",HYPERLINK("https://wa.me/"&amp;IF(LEN(SUBSTITUTE(SUBSTITUTE(SUBSTITUTE(SUBSTITUTE(SUBSTITUTE($B13," ",""),"+",""),"-",""),".",""),"/",""))=9,"237"&amp;SUBSTITUTE(SUBSTITUTE(SUBSTITUTE(SUBSTITUTE(SUBSTITUTE($B13," ",""),"+",""),"-",""),".",""),"/",""),SUBSTITUTE(SUBSTITUTE(SUBSTITUTE(SUBSTITUTE(SUBSTITUTE($B13," ",""),"+",""),"-",""),".",""),"/",""))&amp;"?text="&amp;SUBSTITUTE("Bonjour "&amp;$A13&amp;", ici "&amp;'Paramètres'!$C$6&amp;". Petit rappel : il reste "&amp;FIXED(G13,0,TRUE)&amp;" FCFA à régler sur votre compte. Merci et bonne journée !"," ","%20"),"Relancer"))</f>
      </c>
      <c r="K13" s="16">
        <f>IF(N(G13)&gt;0,G13+ROW()/1000000,"")</f>
      </c>
    </row>
    <row r="14" spans="1:11" x14ac:dyDescent="0.25">
      <c r="A14" s="12"/>
      <c r="B14" s="12"/>
      <c r="C14" s="12"/>
      <c r="D14" s="13"/>
      <c r="E14" s="14">
        <f>IF($A14="","",SUMIFS('Opérations'!$E$6:$E$3005,'Opérations'!$B$6:$B$3005,$A14,'Opérations'!$C$6:$C$3005,"Crédit"))</f>
      </c>
      <c r="F14" s="14">
        <f>IF($A14="","",SUMIFS('Opérations'!$E$6:$E$3005,'Opérations'!$B$6:$B$3005,$A14,'Opérations'!$C$6:$C$3005,"Remboursement"))</f>
      </c>
      <c r="G14" s="14">
        <f>IF($A14="","",E14-F14)</f>
      </c>
      <c r="H14" s="15">
        <f>IF(OR($A14="",N(G14)&lt;=0),"",IF(SUMPRODUCT(MAX(('Opérations'!$B$6:$B$3005=$A14)*('Opérations'!$C$6:$C$3005="Crédit")*'Opérations'!$F$6:$F$3005))=0,"",SUMPRODUCT(MAX(('Opérations'!$B$6:$B$3005=$A14)*('Opérations'!$C$6:$C$3005="Crédit")*'Opérations'!$F$6:$F$3005))))</f>
      </c>
      <c r="I14" s="16">
        <f>IF($A14="","",IF(G14&lt;=0,"Soldé",IF(AND(H14&lt;&gt;"",H14&lt;TODAY()),"En retard",IF(AND(N(D14)&gt;0,G14&gt;D14),"Plafond dépassé","En cours"))))</f>
      </c>
      <c r="J14" s="17">
        <f>IF(OR($A14="",$B14="",N(G14)&lt;=0),"",HYPERLINK("https://wa.me/"&amp;IF(LEN(SUBSTITUTE(SUBSTITUTE(SUBSTITUTE(SUBSTITUTE(SUBSTITUTE($B14," ",""),"+",""),"-",""),".",""),"/",""))=9,"237"&amp;SUBSTITUTE(SUBSTITUTE(SUBSTITUTE(SUBSTITUTE(SUBSTITUTE($B14," ",""),"+",""),"-",""),".",""),"/",""),SUBSTITUTE(SUBSTITUTE(SUBSTITUTE(SUBSTITUTE(SUBSTITUTE($B14," ",""),"+",""),"-",""),".",""),"/",""))&amp;"?text="&amp;SUBSTITUTE("Bonjour "&amp;$A14&amp;", ici "&amp;'Paramètres'!$C$6&amp;". Petit rappel : il reste "&amp;FIXED(G14,0,TRUE)&amp;" FCFA à régler sur votre compte. Merci et bonne journée !"," ","%20"),"Relancer"))</f>
      </c>
      <c r="K14" s="16">
        <f>IF(N(G14)&gt;0,G14+ROW()/1000000,"")</f>
      </c>
    </row>
    <row r="15" spans="1:11" x14ac:dyDescent="0.25">
      <c r="A15" s="12"/>
      <c r="B15" s="12"/>
      <c r="C15" s="12"/>
      <c r="D15" s="13"/>
      <c r="E15" s="14">
        <f>IF($A15="","",SUMIFS('Opérations'!$E$6:$E$3005,'Opérations'!$B$6:$B$3005,$A15,'Opérations'!$C$6:$C$3005,"Crédit"))</f>
      </c>
      <c r="F15" s="14">
        <f>IF($A15="","",SUMIFS('Opérations'!$E$6:$E$3005,'Opérations'!$B$6:$B$3005,$A15,'Opérations'!$C$6:$C$3005,"Remboursement"))</f>
      </c>
      <c r="G15" s="14">
        <f>IF($A15="","",E15-F15)</f>
      </c>
      <c r="H15" s="15">
        <f>IF(OR($A15="",N(G15)&lt;=0),"",IF(SUMPRODUCT(MAX(('Opérations'!$B$6:$B$3005=$A15)*('Opérations'!$C$6:$C$3005="Crédit")*'Opérations'!$F$6:$F$3005))=0,"",SUMPRODUCT(MAX(('Opérations'!$B$6:$B$3005=$A15)*('Opérations'!$C$6:$C$3005="Crédit")*'Opérations'!$F$6:$F$3005))))</f>
      </c>
      <c r="I15" s="16">
        <f>IF($A15="","",IF(G15&lt;=0,"Soldé",IF(AND(H15&lt;&gt;"",H15&lt;TODAY()),"En retard",IF(AND(N(D15)&gt;0,G15&gt;D15),"Plafond dépassé","En cours"))))</f>
      </c>
      <c r="J15" s="17">
        <f>IF(OR($A15="",$B15="",N(G15)&lt;=0),"",HYPERLINK("https://wa.me/"&amp;IF(LEN(SUBSTITUTE(SUBSTITUTE(SUBSTITUTE(SUBSTITUTE(SUBSTITUTE($B15," ",""),"+",""),"-",""),".",""),"/",""))=9,"237"&amp;SUBSTITUTE(SUBSTITUTE(SUBSTITUTE(SUBSTITUTE(SUBSTITUTE($B15," ",""),"+",""),"-",""),".",""),"/",""),SUBSTITUTE(SUBSTITUTE(SUBSTITUTE(SUBSTITUTE(SUBSTITUTE($B15," ",""),"+",""),"-",""),".",""),"/",""))&amp;"?text="&amp;SUBSTITUTE("Bonjour "&amp;$A15&amp;", ici "&amp;'Paramètres'!$C$6&amp;". Petit rappel : il reste "&amp;FIXED(G15,0,TRUE)&amp;" FCFA à régler sur votre compte. Merci et bonne journée !"," ","%20"),"Relancer"))</f>
      </c>
      <c r="K15" s="16">
        <f>IF(N(G15)&gt;0,G15+ROW()/1000000,"")</f>
      </c>
    </row>
    <row r="16" spans="1:11" x14ac:dyDescent="0.25">
      <c r="A16" s="12"/>
      <c r="B16" s="12"/>
      <c r="C16" s="12"/>
      <c r="D16" s="13"/>
      <c r="E16" s="14">
        <f>IF($A16="","",SUMIFS('Opérations'!$E$6:$E$3005,'Opérations'!$B$6:$B$3005,$A16,'Opérations'!$C$6:$C$3005,"Crédit"))</f>
      </c>
      <c r="F16" s="14">
        <f>IF($A16="","",SUMIFS('Opérations'!$E$6:$E$3005,'Opérations'!$B$6:$B$3005,$A16,'Opérations'!$C$6:$C$3005,"Remboursement"))</f>
      </c>
      <c r="G16" s="14">
        <f>IF($A16="","",E16-F16)</f>
      </c>
      <c r="H16" s="15">
        <f>IF(OR($A16="",N(G16)&lt;=0),"",IF(SUMPRODUCT(MAX(('Opérations'!$B$6:$B$3005=$A16)*('Opérations'!$C$6:$C$3005="Crédit")*'Opérations'!$F$6:$F$3005))=0,"",SUMPRODUCT(MAX(('Opérations'!$B$6:$B$3005=$A16)*('Opérations'!$C$6:$C$3005="Crédit")*'Opérations'!$F$6:$F$3005))))</f>
      </c>
      <c r="I16" s="16">
        <f>IF($A16="","",IF(G16&lt;=0,"Soldé",IF(AND(H16&lt;&gt;"",H16&lt;TODAY()),"En retard",IF(AND(N(D16)&gt;0,G16&gt;D16),"Plafond dépassé","En cours"))))</f>
      </c>
      <c r="J16" s="17">
        <f>IF(OR($A16="",$B16="",N(G16)&lt;=0),"",HYPERLINK("https://wa.me/"&amp;IF(LEN(SUBSTITUTE(SUBSTITUTE(SUBSTITUTE(SUBSTITUTE(SUBSTITUTE($B16," ",""),"+",""),"-",""),".",""),"/",""))=9,"237"&amp;SUBSTITUTE(SUBSTITUTE(SUBSTITUTE(SUBSTITUTE(SUBSTITUTE($B16," ",""),"+",""),"-",""),".",""),"/",""),SUBSTITUTE(SUBSTITUTE(SUBSTITUTE(SUBSTITUTE(SUBSTITUTE($B16," ",""),"+",""),"-",""),".",""),"/",""))&amp;"?text="&amp;SUBSTITUTE("Bonjour "&amp;$A16&amp;", ici "&amp;'Paramètres'!$C$6&amp;". Petit rappel : il reste "&amp;FIXED(G16,0,TRUE)&amp;" FCFA à régler sur votre compte. Merci et bonne journée !"," ","%20"),"Relancer"))</f>
      </c>
      <c r="K16" s="16">
        <f>IF(N(G16)&gt;0,G16+ROW()/1000000,"")</f>
      </c>
    </row>
    <row r="17" spans="1:11" x14ac:dyDescent="0.25">
      <c r="A17" s="12"/>
      <c r="B17" s="12"/>
      <c r="C17" s="12"/>
      <c r="D17" s="13"/>
      <c r="E17" s="14">
        <f>IF($A17="","",SUMIFS('Opérations'!$E$6:$E$3005,'Opérations'!$B$6:$B$3005,$A17,'Opérations'!$C$6:$C$3005,"Crédit"))</f>
      </c>
      <c r="F17" s="14">
        <f>IF($A17="","",SUMIFS('Opérations'!$E$6:$E$3005,'Opérations'!$B$6:$B$3005,$A17,'Opérations'!$C$6:$C$3005,"Remboursement"))</f>
      </c>
      <c r="G17" s="14">
        <f>IF($A17="","",E17-F17)</f>
      </c>
      <c r="H17" s="15">
        <f>IF(OR($A17="",N(G17)&lt;=0),"",IF(SUMPRODUCT(MAX(('Opérations'!$B$6:$B$3005=$A17)*('Opérations'!$C$6:$C$3005="Crédit")*'Opérations'!$F$6:$F$3005))=0,"",SUMPRODUCT(MAX(('Opérations'!$B$6:$B$3005=$A17)*('Opérations'!$C$6:$C$3005="Crédit")*'Opérations'!$F$6:$F$3005))))</f>
      </c>
      <c r="I17" s="16">
        <f>IF($A17="","",IF(G17&lt;=0,"Soldé",IF(AND(H17&lt;&gt;"",H17&lt;TODAY()),"En retard",IF(AND(N(D17)&gt;0,G17&gt;D17),"Plafond dépassé","En cours"))))</f>
      </c>
      <c r="J17" s="17">
        <f>IF(OR($A17="",$B17="",N(G17)&lt;=0),"",HYPERLINK("https://wa.me/"&amp;IF(LEN(SUBSTITUTE(SUBSTITUTE(SUBSTITUTE(SUBSTITUTE(SUBSTITUTE($B17," ",""),"+",""),"-",""),".",""),"/",""))=9,"237"&amp;SUBSTITUTE(SUBSTITUTE(SUBSTITUTE(SUBSTITUTE(SUBSTITUTE($B17," ",""),"+",""),"-",""),".",""),"/",""),SUBSTITUTE(SUBSTITUTE(SUBSTITUTE(SUBSTITUTE(SUBSTITUTE($B17," ",""),"+",""),"-",""),".",""),"/",""))&amp;"?text="&amp;SUBSTITUTE("Bonjour "&amp;$A17&amp;", ici "&amp;'Paramètres'!$C$6&amp;". Petit rappel : il reste "&amp;FIXED(G17,0,TRUE)&amp;" FCFA à régler sur votre compte. Merci et bonne journée !"," ","%20"),"Relancer"))</f>
      </c>
      <c r="K17" s="16">
        <f>IF(N(G17)&gt;0,G17+ROW()/1000000,"")</f>
      </c>
    </row>
    <row r="18" spans="1:11" x14ac:dyDescent="0.25">
      <c r="A18" s="12"/>
      <c r="B18" s="12"/>
      <c r="C18" s="12"/>
      <c r="D18" s="13"/>
      <c r="E18" s="14">
        <f>IF($A18="","",SUMIFS('Opérations'!$E$6:$E$3005,'Opérations'!$B$6:$B$3005,$A18,'Opérations'!$C$6:$C$3005,"Crédit"))</f>
      </c>
      <c r="F18" s="14">
        <f>IF($A18="","",SUMIFS('Opérations'!$E$6:$E$3005,'Opérations'!$B$6:$B$3005,$A18,'Opérations'!$C$6:$C$3005,"Remboursement"))</f>
      </c>
      <c r="G18" s="14">
        <f>IF($A18="","",E18-F18)</f>
      </c>
      <c r="H18" s="15">
        <f>IF(OR($A18="",N(G18)&lt;=0),"",IF(SUMPRODUCT(MAX(('Opérations'!$B$6:$B$3005=$A18)*('Opérations'!$C$6:$C$3005="Crédit")*'Opérations'!$F$6:$F$3005))=0,"",SUMPRODUCT(MAX(('Opérations'!$B$6:$B$3005=$A18)*('Opérations'!$C$6:$C$3005="Crédit")*'Opérations'!$F$6:$F$3005))))</f>
      </c>
      <c r="I18" s="16">
        <f>IF($A18="","",IF(G18&lt;=0,"Soldé",IF(AND(H18&lt;&gt;"",H18&lt;TODAY()),"En retard",IF(AND(N(D18)&gt;0,G18&gt;D18),"Plafond dépassé","En cours"))))</f>
      </c>
      <c r="J18" s="17">
        <f>IF(OR($A18="",$B18="",N(G18)&lt;=0),"",HYPERLINK("https://wa.me/"&amp;IF(LEN(SUBSTITUTE(SUBSTITUTE(SUBSTITUTE(SUBSTITUTE(SUBSTITUTE($B18," ",""),"+",""),"-",""),".",""),"/",""))=9,"237"&amp;SUBSTITUTE(SUBSTITUTE(SUBSTITUTE(SUBSTITUTE(SUBSTITUTE($B18," ",""),"+",""),"-",""),".",""),"/",""),SUBSTITUTE(SUBSTITUTE(SUBSTITUTE(SUBSTITUTE(SUBSTITUTE($B18," ",""),"+",""),"-",""),".",""),"/",""))&amp;"?text="&amp;SUBSTITUTE("Bonjour "&amp;$A18&amp;", ici "&amp;'Paramètres'!$C$6&amp;". Petit rappel : il reste "&amp;FIXED(G18,0,TRUE)&amp;" FCFA à régler sur votre compte. Merci et bonne journée !"," ","%20"),"Relancer"))</f>
      </c>
      <c r="K18" s="16">
        <f>IF(N(G18)&gt;0,G18+ROW()/1000000,"")</f>
      </c>
    </row>
    <row r="19" spans="1:11" x14ac:dyDescent="0.25">
      <c r="A19" s="12"/>
      <c r="B19" s="12"/>
      <c r="C19" s="12"/>
      <c r="D19" s="13"/>
      <c r="E19" s="14">
        <f>IF($A19="","",SUMIFS('Opérations'!$E$6:$E$3005,'Opérations'!$B$6:$B$3005,$A19,'Opérations'!$C$6:$C$3005,"Crédit"))</f>
      </c>
      <c r="F19" s="14">
        <f>IF($A19="","",SUMIFS('Opérations'!$E$6:$E$3005,'Opérations'!$B$6:$B$3005,$A19,'Opérations'!$C$6:$C$3005,"Remboursement"))</f>
      </c>
      <c r="G19" s="14">
        <f>IF($A19="","",E19-F19)</f>
      </c>
      <c r="H19" s="15">
        <f>IF(OR($A19="",N(G19)&lt;=0),"",IF(SUMPRODUCT(MAX(('Opérations'!$B$6:$B$3005=$A19)*('Opérations'!$C$6:$C$3005="Crédit")*'Opérations'!$F$6:$F$3005))=0,"",SUMPRODUCT(MAX(('Opérations'!$B$6:$B$3005=$A19)*('Opérations'!$C$6:$C$3005="Crédit")*'Opérations'!$F$6:$F$3005))))</f>
      </c>
      <c r="I19" s="16">
        <f>IF($A19="","",IF(G19&lt;=0,"Soldé",IF(AND(H19&lt;&gt;"",H19&lt;TODAY()),"En retard",IF(AND(N(D19)&gt;0,G19&gt;D19),"Plafond dépassé","En cours"))))</f>
      </c>
      <c r="J19" s="17">
        <f>IF(OR($A19="",$B19="",N(G19)&lt;=0),"",HYPERLINK("https://wa.me/"&amp;IF(LEN(SUBSTITUTE(SUBSTITUTE(SUBSTITUTE(SUBSTITUTE(SUBSTITUTE($B19," ",""),"+",""),"-",""),".",""),"/",""))=9,"237"&amp;SUBSTITUTE(SUBSTITUTE(SUBSTITUTE(SUBSTITUTE(SUBSTITUTE($B19," ",""),"+",""),"-",""),".",""),"/",""),SUBSTITUTE(SUBSTITUTE(SUBSTITUTE(SUBSTITUTE(SUBSTITUTE($B19," ",""),"+",""),"-",""),".",""),"/",""))&amp;"?text="&amp;SUBSTITUTE("Bonjour "&amp;$A19&amp;", ici "&amp;'Paramètres'!$C$6&amp;". Petit rappel : il reste "&amp;FIXED(G19,0,TRUE)&amp;" FCFA à régler sur votre compte. Merci et bonne journée !"," ","%20"),"Relancer"))</f>
      </c>
      <c r="K19" s="16">
        <f>IF(N(G19)&gt;0,G19+ROW()/1000000,"")</f>
      </c>
    </row>
    <row r="20" spans="1:11" x14ac:dyDescent="0.25">
      <c r="A20" s="12"/>
      <c r="B20" s="12"/>
      <c r="C20" s="12"/>
      <c r="D20" s="13"/>
      <c r="E20" s="14">
        <f>IF($A20="","",SUMIFS('Opérations'!$E$6:$E$3005,'Opérations'!$B$6:$B$3005,$A20,'Opérations'!$C$6:$C$3005,"Crédit"))</f>
      </c>
      <c r="F20" s="14">
        <f>IF($A20="","",SUMIFS('Opérations'!$E$6:$E$3005,'Opérations'!$B$6:$B$3005,$A20,'Opérations'!$C$6:$C$3005,"Remboursement"))</f>
      </c>
      <c r="G20" s="14">
        <f>IF($A20="","",E20-F20)</f>
      </c>
      <c r="H20" s="15">
        <f>IF(OR($A20="",N(G20)&lt;=0),"",IF(SUMPRODUCT(MAX(('Opérations'!$B$6:$B$3005=$A20)*('Opérations'!$C$6:$C$3005="Crédit")*'Opérations'!$F$6:$F$3005))=0,"",SUMPRODUCT(MAX(('Opérations'!$B$6:$B$3005=$A20)*('Opérations'!$C$6:$C$3005="Crédit")*'Opérations'!$F$6:$F$3005))))</f>
      </c>
      <c r="I20" s="16">
        <f>IF($A20="","",IF(G20&lt;=0,"Soldé",IF(AND(H20&lt;&gt;"",H20&lt;TODAY()),"En retard",IF(AND(N(D20)&gt;0,G20&gt;D20),"Plafond dépassé","En cours"))))</f>
      </c>
      <c r="J20" s="17">
        <f>IF(OR($A20="",$B20="",N(G20)&lt;=0),"",HYPERLINK("https://wa.me/"&amp;IF(LEN(SUBSTITUTE(SUBSTITUTE(SUBSTITUTE(SUBSTITUTE(SUBSTITUTE($B20," ",""),"+",""),"-",""),".",""),"/",""))=9,"237"&amp;SUBSTITUTE(SUBSTITUTE(SUBSTITUTE(SUBSTITUTE(SUBSTITUTE($B20," ",""),"+",""),"-",""),".",""),"/",""),SUBSTITUTE(SUBSTITUTE(SUBSTITUTE(SUBSTITUTE(SUBSTITUTE($B20," ",""),"+",""),"-",""),".",""),"/",""))&amp;"?text="&amp;SUBSTITUTE("Bonjour "&amp;$A20&amp;", ici "&amp;'Paramètres'!$C$6&amp;". Petit rappel : il reste "&amp;FIXED(G20,0,TRUE)&amp;" FCFA à régler sur votre compte. Merci et bonne journée !"," ","%20"),"Relancer"))</f>
      </c>
      <c r="K20" s="16">
        <f>IF(N(G20)&gt;0,G20+ROW()/1000000,"")</f>
      </c>
    </row>
    <row r="21" spans="1:11" x14ac:dyDescent="0.25">
      <c r="A21" s="12"/>
      <c r="B21" s="12"/>
      <c r="C21" s="12"/>
      <c r="D21" s="13"/>
      <c r="E21" s="14">
        <f>IF($A21="","",SUMIFS('Opérations'!$E$6:$E$3005,'Opérations'!$B$6:$B$3005,$A21,'Opérations'!$C$6:$C$3005,"Crédit"))</f>
      </c>
      <c r="F21" s="14">
        <f>IF($A21="","",SUMIFS('Opérations'!$E$6:$E$3005,'Opérations'!$B$6:$B$3005,$A21,'Opérations'!$C$6:$C$3005,"Remboursement"))</f>
      </c>
      <c r="G21" s="14">
        <f>IF($A21="","",E21-F21)</f>
      </c>
      <c r="H21" s="15">
        <f>IF(OR($A21="",N(G21)&lt;=0),"",IF(SUMPRODUCT(MAX(('Opérations'!$B$6:$B$3005=$A21)*('Opérations'!$C$6:$C$3005="Crédit")*'Opérations'!$F$6:$F$3005))=0,"",SUMPRODUCT(MAX(('Opérations'!$B$6:$B$3005=$A21)*('Opérations'!$C$6:$C$3005="Crédit")*'Opérations'!$F$6:$F$3005))))</f>
      </c>
      <c r="I21" s="16">
        <f>IF($A21="","",IF(G21&lt;=0,"Soldé",IF(AND(H21&lt;&gt;"",H21&lt;TODAY()),"En retard",IF(AND(N(D21)&gt;0,G21&gt;D21),"Plafond dépassé","En cours"))))</f>
      </c>
      <c r="J21" s="17">
        <f>IF(OR($A21="",$B21="",N(G21)&lt;=0),"",HYPERLINK("https://wa.me/"&amp;IF(LEN(SUBSTITUTE(SUBSTITUTE(SUBSTITUTE(SUBSTITUTE(SUBSTITUTE($B21," ",""),"+",""),"-",""),".",""),"/",""))=9,"237"&amp;SUBSTITUTE(SUBSTITUTE(SUBSTITUTE(SUBSTITUTE(SUBSTITUTE($B21," ",""),"+",""),"-",""),".",""),"/",""),SUBSTITUTE(SUBSTITUTE(SUBSTITUTE(SUBSTITUTE(SUBSTITUTE($B21," ",""),"+",""),"-",""),".",""),"/",""))&amp;"?text="&amp;SUBSTITUTE("Bonjour "&amp;$A21&amp;", ici "&amp;'Paramètres'!$C$6&amp;". Petit rappel : il reste "&amp;FIXED(G21,0,TRUE)&amp;" FCFA à régler sur votre compte. Merci et bonne journée !"," ","%20"),"Relancer"))</f>
      </c>
      <c r="K21" s="16">
        <f>IF(N(G21)&gt;0,G21+ROW()/1000000,"")</f>
      </c>
    </row>
    <row r="22" spans="1:11" x14ac:dyDescent="0.25">
      <c r="A22" s="12"/>
      <c r="B22" s="12"/>
      <c r="C22" s="12"/>
      <c r="D22" s="13"/>
      <c r="E22" s="14">
        <f>IF($A22="","",SUMIFS('Opérations'!$E$6:$E$3005,'Opérations'!$B$6:$B$3005,$A22,'Opérations'!$C$6:$C$3005,"Crédit"))</f>
      </c>
      <c r="F22" s="14">
        <f>IF($A22="","",SUMIFS('Opérations'!$E$6:$E$3005,'Opérations'!$B$6:$B$3005,$A22,'Opérations'!$C$6:$C$3005,"Remboursement"))</f>
      </c>
      <c r="G22" s="14">
        <f>IF($A22="","",E22-F22)</f>
      </c>
      <c r="H22" s="15">
        <f>IF(OR($A22="",N(G22)&lt;=0),"",IF(SUMPRODUCT(MAX(('Opérations'!$B$6:$B$3005=$A22)*('Opérations'!$C$6:$C$3005="Crédit")*'Opérations'!$F$6:$F$3005))=0,"",SUMPRODUCT(MAX(('Opérations'!$B$6:$B$3005=$A22)*('Opérations'!$C$6:$C$3005="Crédit")*'Opérations'!$F$6:$F$3005))))</f>
      </c>
      <c r="I22" s="16">
        <f>IF($A22="","",IF(G22&lt;=0,"Soldé",IF(AND(H22&lt;&gt;"",H22&lt;TODAY()),"En retard",IF(AND(N(D22)&gt;0,G22&gt;D22),"Plafond dépassé","En cours"))))</f>
      </c>
      <c r="J22" s="17">
        <f>IF(OR($A22="",$B22="",N(G22)&lt;=0),"",HYPERLINK("https://wa.me/"&amp;IF(LEN(SUBSTITUTE(SUBSTITUTE(SUBSTITUTE(SUBSTITUTE(SUBSTITUTE($B22," ",""),"+",""),"-",""),".",""),"/",""))=9,"237"&amp;SUBSTITUTE(SUBSTITUTE(SUBSTITUTE(SUBSTITUTE(SUBSTITUTE($B22," ",""),"+",""),"-",""),".",""),"/",""),SUBSTITUTE(SUBSTITUTE(SUBSTITUTE(SUBSTITUTE(SUBSTITUTE($B22," ",""),"+",""),"-",""),".",""),"/",""))&amp;"?text="&amp;SUBSTITUTE("Bonjour "&amp;$A22&amp;", ici "&amp;'Paramètres'!$C$6&amp;". Petit rappel : il reste "&amp;FIXED(G22,0,TRUE)&amp;" FCFA à régler sur votre compte. Merci et bonne journée !"," ","%20"),"Relancer"))</f>
      </c>
      <c r="K22" s="16">
        <f>IF(N(G22)&gt;0,G22+ROW()/1000000,"")</f>
      </c>
    </row>
    <row r="23" spans="1:11" x14ac:dyDescent="0.25">
      <c r="A23" s="12"/>
      <c r="B23" s="12"/>
      <c r="C23" s="12"/>
      <c r="D23" s="13"/>
      <c r="E23" s="14">
        <f>IF($A23="","",SUMIFS('Opérations'!$E$6:$E$3005,'Opérations'!$B$6:$B$3005,$A23,'Opérations'!$C$6:$C$3005,"Crédit"))</f>
      </c>
      <c r="F23" s="14">
        <f>IF($A23="","",SUMIFS('Opérations'!$E$6:$E$3005,'Opérations'!$B$6:$B$3005,$A23,'Opérations'!$C$6:$C$3005,"Remboursement"))</f>
      </c>
      <c r="G23" s="14">
        <f>IF($A23="","",E23-F23)</f>
      </c>
      <c r="H23" s="15">
        <f>IF(OR($A23="",N(G23)&lt;=0),"",IF(SUMPRODUCT(MAX(('Opérations'!$B$6:$B$3005=$A23)*('Opérations'!$C$6:$C$3005="Crédit")*'Opérations'!$F$6:$F$3005))=0,"",SUMPRODUCT(MAX(('Opérations'!$B$6:$B$3005=$A23)*('Opérations'!$C$6:$C$3005="Crédit")*'Opérations'!$F$6:$F$3005))))</f>
      </c>
      <c r="I23" s="16">
        <f>IF($A23="","",IF(G23&lt;=0,"Soldé",IF(AND(H23&lt;&gt;"",H23&lt;TODAY()),"En retard",IF(AND(N(D23)&gt;0,G23&gt;D23),"Plafond dépassé","En cours"))))</f>
      </c>
      <c r="J23" s="17">
        <f>IF(OR($A23="",$B23="",N(G23)&lt;=0),"",HYPERLINK("https://wa.me/"&amp;IF(LEN(SUBSTITUTE(SUBSTITUTE(SUBSTITUTE(SUBSTITUTE(SUBSTITUTE($B23," ",""),"+",""),"-",""),".",""),"/",""))=9,"237"&amp;SUBSTITUTE(SUBSTITUTE(SUBSTITUTE(SUBSTITUTE(SUBSTITUTE($B23," ",""),"+",""),"-",""),".",""),"/",""),SUBSTITUTE(SUBSTITUTE(SUBSTITUTE(SUBSTITUTE(SUBSTITUTE($B23," ",""),"+",""),"-",""),".",""),"/",""))&amp;"?text="&amp;SUBSTITUTE("Bonjour "&amp;$A23&amp;", ici "&amp;'Paramètres'!$C$6&amp;". Petit rappel : il reste "&amp;FIXED(G23,0,TRUE)&amp;" FCFA à régler sur votre compte. Merci et bonne journée !"," ","%20"),"Relancer"))</f>
      </c>
      <c r="K23" s="16">
        <f>IF(N(G23)&gt;0,G23+ROW()/1000000,"")</f>
      </c>
    </row>
    <row r="24" spans="1:11" x14ac:dyDescent="0.25">
      <c r="A24" s="12"/>
      <c r="B24" s="12"/>
      <c r="C24" s="12"/>
      <c r="D24" s="13"/>
      <c r="E24" s="14">
        <f>IF($A24="","",SUMIFS('Opérations'!$E$6:$E$3005,'Opérations'!$B$6:$B$3005,$A24,'Opérations'!$C$6:$C$3005,"Crédit"))</f>
      </c>
      <c r="F24" s="14">
        <f>IF($A24="","",SUMIFS('Opérations'!$E$6:$E$3005,'Opérations'!$B$6:$B$3005,$A24,'Opérations'!$C$6:$C$3005,"Remboursement"))</f>
      </c>
      <c r="G24" s="14">
        <f>IF($A24="","",E24-F24)</f>
      </c>
      <c r="H24" s="15">
        <f>IF(OR($A24="",N(G24)&lt;=0),"",IF(SUMPRODUCT(MAX(('Opérations'!$B$6:$B$3005=$A24)*('Opérations'!$C$6:$C$3005="Crédit")*'Opérations'!$F$6:$F$3005))=0,"",SUMPRODUCT(MAX(('Opérations'!$B$6:$B$3005=$A24)*('Opérations'!$C$6:$C$3005="Crédit")*'Opérations'!$F$6:$F$3005))))</f>
      </c>
      <c r="I24" s="16">
        <f>IF($A24="","",IF(G24&lt;=0,"Soldé",IF(AND(H24&lt;&gt;"",H24&lt;TODAY()),"En retard",IF(AND(N(D24)&gt;0,G24&gt;D24),"Plafond dépassé","En cours"))))</f>
      </c>
      <c r="J24" s="17">
        <f>IF(OR($A24="",$B24="",N(G24)&lt;=0),"",HYPERLINK("https://wa.me/"&amp;IF(LEN(SUBSTITUTE(SUBSTITUTE(SUBSTITUTE(SUBSTITUTE(SUBSTITUTE($B24," ",""),"+",""),"-",""),".",""),"/",""))=9,"237"&amp;SUBSTITUTE(SUBSTITUTE(SUBSTITUTE(SUBSTITUTE(SUBSTITUTE($B24," ",""),"+",""),"-",""),".",""),"/",""),SUBSTITUTE(SUBSTITUTE(SUBSTITUTE(SUBSTITUTE(SUBSTITUTE($B24," ",""),"+",""),"-",""),".",""),"/",""))&amp;"?text="&amp;SUBSTITUTE("Bonjour "&amp;$A24&amp;", ici "&amp;'Paramètres'!$C$6&amp;". Petit rappel : il reste "&amp;FIXED(G24,0,TRUE)&amp;" FCFA à régler sur votre compte. Merci et bonne journée !"," ","%20"),"Relancer"))</f>
      </c>
      <c r="K24" s="16">
        <f>IF(N(G24)&gt;0,G24+ROW()/1000000,"")</f>
      </c>
    </row>
    <row r="25" spans="1:11" x14ac:dyDescent="0.25">
      <c r="A25" s="12"/>
      <c r="B25" s="12"/>
      <c r="C25" s="12"/>
      <c r="D25" s="13"/>
      <c r="E25" s="14">
        <f>IF($A25="","",SUMIFS('Opérations'!$E$6:$E$3005,'Opérations'!$B$6:$B$3005,$A25,'Opérations'!$C$6:$C$3005,"Crédit"))</f>
      </c>
      <c r="F25" s="14">
        <f>IF($A25="","",SUMIFS('Opérations'!$E$6:$E$3005,'Opérations'!$B$6:$B$3005,$A25,'Opérations'!$C$6:$C$3005,"Remboursement"))</f>
      </c>
      <c r="G25" s="14">
        <f>IF($A25="","",E25-F25)</f>
      </c>
      <c r="H25" s="15">
        <f>IF(OR($A25="",N(G25)&lt;=0),"",IF(SUMPRODUCT(MAX(('Opérations'!$B$6:$B$3005=$A25)*('Opérations'!$C$6:$C$3005="Crédit")*'Opérations'!$F$6:$F$3005))=0,"",SUMPRODUCT(MAX(('Opérations'!$B$6:$B$3005=$A25)*('Opérations'!$C$6:$C$3005="Crédit")*'Opérations'!$F$6:$F$3005))))</f>
      </c>
      <c r="I25" s="16">
        <f>IF($A25="","",IF(G25&lt;=0,"Soldé",IF(AND(H25&lt;&gt;"",H25&lt;TODAY()),"En retard",IF(AND(N(D25)&gt;0,G25&gt;D25),"Plafond dépassé","En cours"))))</f>
      </c>
      <c r="J25" s="17">
        <f>IF(OR($A25="",$B25="",N(G25)&lt;=0),"",HYPERLINK("https://wa.me/"&amp;IF(LEN(SUBSTITUTE(SUBSTITUTE(SUBSTITUTE(SUBSTITUTE(SUBSTITUTE($B25," ",""),"+",""),"-",""),".",""),"/",""))=9,"237"&amp;SUBSTITUTE(SUBSTITUTE(SUBSTITUTE(SUBSTITUTE(SUBSTITUTE($B25," ",""),"+",""),"-",""),".",""),"/",""),SUBSTITUTE(SUBSTITUTE(SUBSTITUTE(SUBSTITUTE(SUBSTITUTE($B25," ",""),"+",""),"-",""),".",""),"/",""))&amp;"?text="&amp;SUBSTITUTE("Bonjour "&amp;$A25&amp;", ici "&amp;'Paramètres'!$C$6&amp;". Petit rappel : il reste "&amp;FIXED(G25,0,TRUE)&amp;" FCFA à régler sur votre compte. Merci et bonne journée !"," ","%20"),"Relancer"))</f>
      </c>
      <c r="K25" s="16">
        <f>IF(N(G25)&gt;0,G25+ROW()/1000000,"")</f>
      </c>
    </row>
    <row r="26" spans="1:11" x14ac:dyDescent="0.25">
      <c r="A26" s="12"/>
      <c r="B26" s="12"/>
      <c r="C26" s="12"/>
      <c r="D26" s="13"/>
      <c r="E26" s="14">
        <f>IF($A26="","",SUMIFS('Opérations'!$E$6:$E$3005,'Opérations'!$B$6:$B$3005,$A26,'Opérations'!$C$6:$C$3005,"Crédit"))</f>
      </c>
      <c r="F26" s="14">
        <f>IF($A26="","",SUMIFS('Opérations'!$E$6:$E$3005,'Opérations'!$B$6:$B$3005,$A26,'Opérations'!$C$6:$C$3005,"Remboursement"))</f>
      </c>
      <c r="G26" s="14">
        <f>IF($A26="","",E26-F26)</f>
      </c>
      <c r="H26" s="15">
        <f>IF(OR($A26="",N(G26)&lt;=0),"",IF(SUMPRODUCT(MAX(('Opérations'!$B$6:$B$3005=$A26)*('Opérations'!$C$6:$C$3005="Crédit")*'Opérations'!$F$6:$F$3005))=0,"",SUMPRODUCT(MAX(('Opérations'!$B$6:$B$3005=$A26)*('Opérations'!$C$6:$C$3005="Crédit")*'Opérations'!$F$6:$F$3005))))</f>
      </c>
      <c r="I26" s="16">
        <f>IF($A26="","",IF(G26&lt;=0,"Soldé",IF(AND(H26&lt;&gt;"",H26&lt;TODAY()),"En retard",IF(AND(N(D26)&gt;0,G26&gt;D26),"Plafond dépassé","En cours"))))</f>
      </c>
      <c r="J26" s="17">
        <f>IF(OR($A26="",$B26="",N(G26)&lt;=0),"",HYPERLINK("https://wa.me/"&amp;IF(LEN(SUBSTITUTE(SUBSTITUTE(SUBSTITUTE(SUBSTITUTE(SUBSTITUTE($B26," ",""),"+",""),"-",""),".",""),"/",""))=9,"237"&amp;SUBSTITUTE(SUBSTITUTE(SUBSTITUTE(SUBSTITUTE(SUBSTITUTE($B26," ",""),"+",""),"-",""),".",""),"/",""),SUBSTITUTE(SUBSTITUTE(SUBSTITUTE(SUBSTITUTE(SUBSTITUTE($B26," ",""),"+",""),"-",""),".",""),"/",""))&amp;"?text="&amp;SUBSTITUTE("Bonjour "&amp;$A26&amp;", ici "&amp;'Paramètres'!$C$6&amp;". Petit rappel : il reste "&amp;FIXED(G26,0,TRUE)&amp;" FCFA à régler sur votre compte. Merci et bonne journée !"," ","%20"),"Relancer"))</f>
      </c>
      <c r="K26" s="16">
        <f>IF(N(G26)&gt;0,G26+ROW()/1000000,"")</f>
      </c>
    </row>
    <row r="27" spans="1:11" x14ac:dyDescent="0.25">
      <c r="A27" s="12"/>
      <c r="B27" s="12"/>
      <c r="C27" s="12"/>
      <c r="D27" s="13"/>
      <c r="E27" s="14">
        <f>IF($A27="","",SUMIFS('Opérations'!$E$6:$E$3005,'Opérations'!$B$6:$B$3005,$A27,'Opérations'!$C$6:$C$3005,"Crédit"))</f>
      </c>
      <c r="F27" s="14">
        <f>IF($A27="","",SUMIFS('Opérations'!$E$6:$E$3005,'Opérations'!$B$6:$B$3005,$A27,'Opérations'!$C$6:$C$3005,"Remboursement"))</f>
      </c>
      <c r="G27" s="14">
        <f>IF($A27="","",E27-F27)</f>
      </c>
      <c r="H27" s="15">
        <f>IF(OR($A27="",N(G27)&lt;=0),"",IF(SUMPRODUCT(MAX(('Opérations'!$B$6:$B$3005=$A27)*('Opérations'!$C$6:$C$3005="Crédit")*'Opérations'!$F$6:$F$3005))=0,"",SUMPRODUCT(MAX(('Opérations'!$B$6:$B$3005=$A27)*('Opérations'!$C$6:$C$3005="Crédit")*'Opérations'!$F$6:$F$3005))))</f>
      </c>
      <c r="I27" s="16">
        <f>IF($A27="","",IF(G27&lt;=0,"Soldé",IF(AND(H27&lt;&gt;"",H27&lt;TODAY()),"En retard",IF(AND(N(D27)&gt;0,G27&gt;D27),"Plafond dépassé","En cours"))))</f>
      </c>
      <c r="J27" s="17">
        <f>IF(OR($A27="",$B27="",N(G27)&lt;=0),"",HYPERLINK("https://wa.me/"&amp;IF(LEN(SUBSTITUTE(SUBSTITUTE(SUBSTITUTE(SUBSTITUTE(SUBSTITUTE($B27," ",""),"+",""),"-",""),".",""),"/",""))=9,"237"&amp;SUBSTITUTE(SUBSTITUTE(SUBSTITUTE(SUBSTITUTE(SUBSTITUTE($B27," ",""),"+",""),"-",""),".",""),"/",""),SUBSTITUTE(SUBSTITUTE(SUBSTITUTE(SUBSTITUTE(SUBSTITUTE($B27," ",""),"+",""),"-",""),".",""),"/",""))&amp;"?text="&amp;SUBSTITUTE("Bonjour "&amp;$A27&amp;", ici "&amp;'Paramètres'!$C$6&amp;". Petit rappel : il reste "&amp;FIXED(G27,0,TRUE)&amp;" FCFA à régler sur votre compte. Merci et bonne journée !"," ","%20"),"Relancer"))</f>
      </c>
      <c r="K27" s="16">
        <f>IF(N(G27)&gt;0,G27+ROW()/1000000,"")</f>
      </c>
    </row>
    <row r="28" spans="1:11" x14ac:dyDescent="0.25">
      <c r="A28" s="12"/>
      <c r="B28" s="12"/>
      <c r="C28" s="12"/>
      <c r="D28" s="13"/>
      <c r="E28" s="14">
        <f>IF($A28="","",SUMIFS('Opérations'!$E$6:$E$3005,'Opérations'!$B$6:$B$3005,$A28,'Opérations'!$C$6:$C$3005,"Crédit"))</f>
      </c>
      <c r="F28" s="14">
        <f>IF($A28="","",SUMIFS('Opérations'!$E$6:$E$3005,'Opérations'!$B$6:$B$3005,$A28,'Opérations'!$C$6:$C$3005,"Remboursement"))</f>
      </c>
      <c r="G28" s="14">
        <f>IF($A28="","",E28-F28)</f>
      </c>
      <c r="H28" s="15">
        <f>IF(OR($A28="",N(G28)&lt;=0),"",IF(SUMPRODUCT(MAX(('Opérations'!$B$6:$B$3005=$A28)*('Opérations'!$C$6:$C$3005="Crédit")*'Opérations'!$F$6:$F$3005))=0,"",SUMPRODUCT(MAX(('Opérations'!$B$6:$B$3005=$A28)*('Opérations'!$C$6:$C$3005="Crédit")*'Opérations'!$F$6:$F$3005))))</f>
      </c>
      <c r="I28" s="16">
        <f>IF($A28="","",IF(G28&lt;=0,"Soldé",IF(AND(H28&lt;&gt;"",H28&lt;TODAY()),"En retard",IF(AND(N(D28)&gt;0,G28&gt;D28),"Plafond dépassé","En cours"))))</f>
      </c>
      <c r="J28" s="17">
        <f>IF(OR($A28="",$B28="",N(G28)&lt;=0),"",HYPERLINK("https://wa.me/"&amp;IF(LEN(SUBSTITUTE(SUBSTITUTE(SUBSTITUTE(SUBSTITUTE(SUBSTITUTE($B28," ",""),"+",""),"-",""),".",""),"/",""))=9,"237"&amp;SUBSTITUTE(SUBSTITUTE(SUBSTITUTE(SUBSTITUTE(SUBSTITUTE($B28," ",""),"+",""),"-",""),".",""),"/",""),SUBSTITUTE(SUBSTITUTE(SUBSTITUTE(SUBSTITUTE(SUBSTITUTE($B28," ",""),"+",""),"-",""),".",""),"/",""))&amp;"?text="&amp;SUBSTITUTE("Bonjour "&amp;$A28&amp;", ici "&amp;'Paramètres'!$C$6&amp;". Petit rappel : il reste "&amp;FIXED(G28,0,TRUE)&amp;" FCFA à régler sur votre compte. Merci et bonne journée !"," ","%20"),"Relancer"))</f>
      </c>
      <c r="K28" s="16">
        <f>IF(N(G28)&gt;0,G28+ROW()/1000000,"")</f>
      </c>
    </row>
    <row r="29" spans="1:11" x14ac:dyDescent="0.25">
      <c r="A29" s="12"/>
      <c r="B29" s="12"/>
      <c r="C29" s="12"/>
      <c r="D29" s="13"/>
      <c r="E29" s="14">
        <f>IF($A29="","",SUMIFS('Opérations'!$E$6:$E$3005,'Opérations'!$B$6:$B$3005,$A29,'Opérations'!$C$6:$C$3005,"Crédit"))</f>
      </c>
      <c r="F29" s="14">
        <f>IF($A29="","",SUMIFS('Opérations'!$E$6:$E$3005,'Opérations'!$B$6:$B$3005,$A29,'Opérations'!$C$6:$C$3005,"Remboursement"))</f>
      </c>
      <c r="G29" s="14">
        <f>IF($A29="","",E29-F29)</f>
      </c>
      <c r="H29" s="15">
        <f>IF(OR($A29="",N(G29)&lt;=0),"",IF(SUMPRODUCT(MAX(('Opérations'!$B$6:$B$3005=$A29)*('Opérations'!$C$6:$C$3005="Crédit")*'Opérations'!$F$6:$F$3005))=0,"",SUMPRODUCT(MAX(('Opérations'!$B$6:$B$3005=$A29)*('Opérations'!$C$6:$C$3005="Crédit")*'Opérations'!$F$6:$F$3005))))</f>
      </c>
      <c r="I29" s="16">
        <f>IF($A29="","",IF(G29&lt;=0,"Soldé",IF(AND(H29&lt;&gt;"",H29&lt;TODAY()),"En retard",IF(AND(N(D29)&gt;0,G29&gt;D29),"Plafond dépassé","En cours"))))</f>
      </c>
      <c r="J29" s="17">
        <f>IF(OR($A29="",$B29="",N(G29)&lt;=0),"",HYPERLINK("https://wa.me/"&amp;IF(LEN(SUBSTITUTE(SUBSTITUTE(SUBSTITUTE(SUBSTITUTE(SUBSTITUTE($B29," ",""),"+",""),"-",""),".",""),"/",""))=9,"237"&amp;SUBSTITUTE(SUBSTITUTE(SUBSTITUTE(SUBSTITUTE(SUBSTITUTE($B29," ",""),"+",""),"-",""),".",""),"/",""),SUBSTITUTE(SUBSTITUTE(SUBSTITUTE(SUBSTITUTE(SUBSTITUTE($B29," ",""),"+",""),"-",""),".",""),"/",""))&amp;"?text="&amp;SUBSTITUTE("Bonjour "&amp;$A29&amp;", ici "&amp;'Paramètres'!$C$6&amp;". Petit rappel : il reste "&amp;FIXED(G29,0,TRUE)&amp;" FCFA à régler sur votre compte. Merci et bonne journée !"," ","%20"),"Relancer"))</f>
      </c>
      <c r="K29" s="16">
        <f>IF(N(G29)&gt;0,G29+ROW()/1000000,"")</f>
      </c>
    </row>
    <row r="30" spans="1:11" x14ac:dyDescent="0.25">
      <c r="A30" s="12"/>
      <c r="B30" s="12"/>
      <c r="C30" s="12"/>
      <c r="D30" s="13"/>
      <c r="E30" s="14">
        <f>IF($A30="","",SUMIFS('Opérations'!$E$6:$E$3005,'Opérations'!$B$6:$B$3005,$A30,'Opérations'!$C$6:$C$3005,"Crédit"))</f>
      </c>
      <c r="F30" s="14">
        <f>IF($A30="","",SUMIFS('Opérations'!$E$6:$E$3005,'Opérations'!$B$6:$B$3005,$A30,'Opérations'!$C$6:$C$3005,"Remboursement"))</f>
      </c>
      <c r="G30" s="14">
        <f>IF($A30="","",E30-F30)</f>
      </c>
      <c r="H30" s="15">
        <f>IF(OR($A30="",N(G30)&lt;=0),"",IF(SUMPRODUCT(MAX(('Opérations'!$B$6:$B$3005=$A30)*('Opérations'!$C$6:$C$3005="Crédit")*'Opérations'!$F$6:$F$3005))=0,"",SUMPRODUCT(MAX(('Opérations'!$B$6:$B$3005=$A30)*('Opérations'!$C$6:$C$3005="Crédit")*'Opérations'!$F$6:$F$3005))))</f>
      </c>
      <c r="I30" s="16">
        <f>IF($A30="","",IF(G30&lt;=0,"Soldé",IF(AND(H30&lt;&gt;"",H30&lt;TODAY()),"En retard",IF(AND(N(D30)&gt;0,G30&gt;D30),"Plafond dépassé","En cours"))))</f>
      </c>
      <c r="J30" s="17">
        <f>IF(OR($A30="",$B30="",N(G30)&lt;=0),"",HYPERLINK("https://wa.me/"&amp;IF(LEN(SUBSTITUTE(SUBSTITUTE(SUBSTITUTE(SUBSTITUTE(SUBSTITUTE($B30," ",""),"+",""),"-",""),".",""),"/",""))=9,"237"&amp;SUBSTITUTE(SUBSTITUTE(SUBSTITUTE(SUBSTITUTE(SUBSTITUTE($B30," ",""),"+",""),"-",""),".",""),"/",""),SUBSTITUTE(SUBSTITUTE(SUBSTITUTE(SUBSTITUTE(SUBSTITUTE($B30," ",""),"+",""),"-",""),".",""),"/",""))&amp;"?text="&amp;SUBSTITUTE("Bonjour "&amp;$A30&amp;", ici "&amp;'Paramètres'!$C$6&amp;". Petit rappel : il reste "&amp;FIXED(G30,0,TRUE)&amp;" FCFA à régler sur votre compte. Merci et bonne journée !"," ","%20"),"Relancer"))</f>
      </c>
      <c r="K30" s="16">
        <f>IF(N(G30)&gt;0,G30+ROW()/1000000,"")</f>
      </c>
    </row>
    <row r="31" spans="1:11" x14ac:dyDescent="0.25">
      <c r="A31" s="12"/>
      <c r="B31" s="12"/>
      <c r="C31" s="12"/>
      <c r="D31" s="13"/>
      <c r="E31" s="14">
        <f>IF($A31="","",SUMIFS('Opérations'!$E$6:$E$3005,'Opérations'!$B$6:$B$3005,$A31,'Opérations'!$C$6:$C$3005,"Crédit"))</f>
      </c>
      <c r="F31" s="14">
        <f>IF($A31="","",SUMIFS('Opérations'!$E$6:$E$3005,'Opérations'!$B$6:$B$3005,$A31,'Opérations'!$C$6:$C$3005,"Remboursement"))</f>
      </c>
      <c r="G31" s="14">
        <f>IF($A31="","",E31-F31)</f>
      </c>
      <c r="H31" s="15">
        <f>IF(OR($A31="",N(G31)&lt;=0),"",IF(SUMPRODUCT(MAX(('Opérations'!$B$6:$B$3005=$A31)*('Opérations'!$C$6:$C$3005="Crédit")*'Opérations'!$F$6:$F$3005))=0,"",SUMPRODUCT(MAX(('Opérations'!$B$6:$B$3005=$A31)*('Opérations'!$C$6:$C$3005="Crédit")*'Opérations'!$F$6:$F$3005))))</f>
      </c>
      <c r="I31" s="16">
        <f>IF($A31="","",IF(G31&lt;=0,"Soldé",IF(AND(H31&lt;&gt;"",H31&lt;TODAY()),"En retard",IF(AND(N(D31)&gt;0,G31&gt;D31),"Plafond dépassé","En cours"))))</f>
      </c>
      <c r="J31" s="17">
        <f>IF(OR($A31="",$B31="",N(G31)&lt;=0),"",HYPERLINK("https://wa.me/"&amp;IF(LEN(SUBSTITUTE(SUBSTITUTE(SUBSTITUTE(SUBSTITUTE(SUBSTITUTE($B31," ",""),"+",""),"-",""),".",""),"/",""))=9,"237"&amp;SUBSTITUTE(SUBSTITUTE(SUBSTITUTE(SUBSTITUTE(SUBSTITUTE($B31," ",""),"+",""),"-",""),".",""),"/",""),SUBSTITUTE(SUBSTITUTE(SUBSTITUTE(SUBSTITUTE(SUBSTITUTE($B31," ",""),"+",""),"-",""),".",""),"/",""))&amp;"?text="&amp;SUBSTITUTE("Bonjour "&amp;$A31&amp;", ici "&amp;'Paramètres'!$C$6&amp;". Petit rappel : il reste "&amp;FIXED(G31,0,TRUE)&amp;" FCFA à régler sur votre compte. Merci et bonne journée !"," ","%20"),"Relancer"))</f>
      </c>
      <c r="K31" s="16">
        <f>IF(N(G31)&gt;0,G31+ROW()/1000000,"")</f>
      </c>
    </row>
    <row r="32" spans="1:11" x14ac:dyDescent="0.25">
      <c r="A32" s="12"/>
      <c r="B32" s="12"/>
      <c r="C32" s="12"/>
      <c r="D32" s="13"/>
      <c r="E32" s="14">
        <f>IF($A32="","",SUMIFS('Opérations'!$E$6:$E$3005,'Opérations'!$B$6:$B$3005,$A32,'Opérations'!$C$6:$C$3005,"Crédit"))</f>
      </c>
      <c r="F32" s="14">
        <f>IF($A32="","",SUMIFS('Opérations'!$E$6:$E$3005,'Opérations'!$B$6:$B$3005,$A32,'Opérations'!$C$6:$C$3005,"Remboursement"))</f>
      </c>
      <c r="G32" s="14">
        <f>IF($A32="","",E32-F32)</f>
      </c>
      <c r="H32" s="15">
        <f>IF(OR($A32="",N(G32)&lt;=0),"",IF(SUMPRODUCT(MAX(('Opérations'!$B$6:$B$3005=$A32)*('Opérations'!$C$6:$C$3005="Crédit")*'Opérations'!$F$6:$F$3005))=0,"",SUMPRODUCT(MAX(('Opérations'!$B$6:$B$3005=$A32)*('Opérations'!$C$6:$C$3005="Crédit")*'Opérations'!$F$6:$F$3005))))</f>
      </c>
      <c r="I32" s="16">
        <f>IF($A32="","",IF(G32&lt;=0,"Soldé",IF(AND(H32&lt;&gt;"",H32&lt;TODAY()),"En retard",IF(AND(N(D32)&gt;0,G32&gt;D32),"Plafond dépassé","En cours"))))</f>
      </c>
      <c r="J32" s="17">
        <f>IF(OR($A32="",$B32="",N(G32)&lt;=0),"",HYPERLINK("https://wa.me/"&amp;IF(LEN(SUBSTITUTE(SUBSTITUTE(SUBSTITUTE(SUBSTITUTE(SUBSTITUTE($B32," ",""),"+",""),"-",""),".",""),"/",""))=9,"237"&amp;SUBSTITUTE(SUBSTITUTE(SUBSTITUTE(SUBSTITUTE(SUBSTITUTE($B32," ",""),"+",""),"-",""),".",""),"/",""),SUBSTITUTE(SUBSTITUTE(SUBSTITUTE(SUBSTITUTE(SUBSTITUTE($B32," ",""),"+",""),"-",""),".",""),"/",""))&amp;"?text="&amp;SUBSTITUTE("Bonjour "&amp;$A32&amp;", ici "&amp;'Paramètres'!$C$6&amp;". Petit rappel : il reste "&amp;FIXED(G32,0,TRUE)&amp;" FCFA à régler sur votre compte. Merci et bonne journée !"," ","%20"),"Relancer"))</f>
      </c>
      <c r="K32" s="16">
        <f>IF(N(G32)&gt;0,G32+ROW()/1000000,"")</f>
      </c>
    </row>
    <row r="33" spans="1:11" x14ac:dyDescent="0.25">
      <c r="A33" s="12"/>
      <c r="B33" s="12"/>
      <c r="C33" s="12"/>
      <c r="D33" s="13"/>
      <c r="E33" s="14">
        <f>IF($A33="","",SUMIFS('Opérations'!$E$6:$E$3005,'Opérations'!$B$6:$B$3005,$A33,'Opérations'!$C$6:$C$3005,"Crédit"))</f>
      </c>
      <c r="F33" s="14">
        <f>IF($A33="","",SUMIFS('Opérations'!$E$6:$E$3005,'Opérations'!$B$6:$B$3005,$A33,'Opérations'!$C$6:$C$3005,"Remboursement"))</f>
      </c>
      <c r="G33" s="14">
        <f>IF($A33="","",E33-F33)</f>
      </c>
      <c r="H33" s="15">
        <f>IF(OR($A33="",N(G33)&lt;=0),"",IF(SUMPRODUCT(MAX(('Opérations'!$B$6:$B$3005=$A33)*('Opérations'!$C$6:$C$3005="Crédit")*'Opérations'!$F$6:$F$3005))=0,"",SUMPRODUCT(MAX(('Opérations'!$B$6:$B$3005=$A33)*('Opérations'!$C$6:$C$3005="Crédit")*'Opérations'!$F$6:$F$3005))))</f>
      </c>
      <c r="I33" s="16">
        <f>IF($A33="","",IF(G33&lt;=0,"Soldé",IF(AND(H33&lt;&gt;"",H33&lt;TODAY()),"En retard",IF(AND(N(D33)&gt;0,G33&gt;D33),"Plafond dépassé","En cours"))))</f>
      </c>
      <c r="J33" s="17">
        <f>IF(OR($A33="",$B33="",N(G33)&lt;=0),"",HYPERLINK("https://wa.me/"&amp;IF(LEN(SUBSTITUTE(SUBSTITUTE(SUBSTITUTE(SUBSTITUTE(SUBSTITUTE($B33," ",""),"+",""),"-",""),".",""),"/",""))=9,"237"&amp;SUBSTITUTE(SUBSTITUTE(SUBSTITUTE(SUBSTITUTE(SUBSTITUTE($B33," ",""),"+",""),"-",""),".",""),"/",""),SUBSTITUTE(SUBSTITUTE(SUBSTITUTE(SUBSTITUTE(SUBSTITUTE($B33," ",""),"+",""),"-",""),".",""),"/",""))&amp;"?text="&amp;SUBSTITUTE("Bonjour "&amp;$A33&amp;", ici "&amp;'Paramètres'!$C$6&amp;". Petit rappel : il reste "&amp;FIXED(G33,0,TRUE)&amp;" FCFA à régler sur votre compte. Merci et bonne journée !"," ","%20"),"Relancer"))</f>
      </c>
      <c r="K33" s="16">
        <f>IF(N(G33)&gt;0,G33+ROW()/1000000,"")</f>
      </c>
    </row>
    <row r="34" spans="1:11" x14ac:dyDescent="0.25">
      <c r="A34" s="12"/>
      <c r="B34" s="12"/>
      <c r="C34" s="12"/>
      <c r="D34" s="13"/>
      <c r="E34" s="14">
        <f>IF($A34="","",SUMIFS('Opérations'!$E$6:$E$3005,'Opérations'!$B$6:$B$3005,$A34,'Opérations'!$C$6:$C$3005,"Crédit"))</f>
      </c>
      <c r="F34" s="14">
        <f>IF($A34="","",SUMIFS('Opérations'!$E$6:$E$3005,'Opérations'!$B$6:$B$3005,$A34,'Opérations'!$C$6:$C$3005,"Remboursement"))</f>
      </c>
      <c r="G34" s="14">
        <f>IF($A34="","",E34-F34)</f>
      </c>
      <c r="H34" s="15">
        <f>IF(OR($A34="",N(G34)&lt;=0),"",IF(SUMPRODUCT(MAX(('Opérations'!$B$6:$B$3005=$A34)*('Opérations'!$C$6:$C$3005="Crédit")*'Opérations'!$F$6:$F$3005))=0,"",SUMPRODUCT(MAX(('Opérations'!$B$6:$B$3005=$A34)*('Opérations'!$C$6:$C$3005="Crédit")*'Opérations'!$F$6:$F$3005))))</f>
      </c>
      <c r="I34" s="16">
        <f>IF($A34="","",IF(G34&lt;=0,"Soldé",IF(AND(H34&lt;&gt;"",H34&lt;TODAY()),"En retard",IF(AND(N(D34)&gt;0,G34&gt;D34),"Plafond dépassé","En cours"))))</f>
      </c>
      <c r="J34" s="17">
        <f>IF(OR($A34="",$B34="",N(G34)&lt;=0),"",HYPERLINK("https://wa.me/"&amp;IF(LEN(SUBSTITUTE(SUBSTITUTE(SUBSTITUTE(SUBSTITUTE(SUBSTITUTE($B34," ",""),"+",""),"-",""),".",""),"/",""))=9,"237"&amp;SUBSTITUTE(SUBSTITUTE(SUBSTITUTE(SUBSTITUTE(SUBSTITUTE($B34," ",""),"+",""),"-",""),".",""),"/",""),SUBSTITUTE(SUBSTITUTE(SUBSTITUTE(SUBSTITUTE(SUBSTITUTE($B34," ",""),"+",""),"-",""),".",""),"/",""))&amp;"?text="&amp;SUBSTITUTE("Bonjour "&amp;$A34&amp;", ici "&amp;'Paramètres'!$C$6&amp;". Petit rappel : il reste "&amp;FIXED(G34,0,TRUE)&amp;" FCFA à régler sur votre compte. Merci et bonne journée !"," ","%20"),"Relancer"))</f>
      </c>
      <c r="K34" s="16">
        <f>IF(N(G34)&gt;0,G34+ROW()/1000000,"")</f>
      </c>
    </row>
    <row r="35" spans="1:11" x14ac:dyDescent="0.25">
      <c r="A35" s="12"/>
      <c r="B35" s="12"/>
      <c r="C35" s="12"/>
      <c r="D35" s="13"/>
      <c r="E35" s="14">
        <f>IF($A35="","",SUMIFS('Opérations'!$E$6:$E$3005,'Opérations'!$B$6:$B$3005,$A35,'Opérations'!$C$6:$C$3005,"Crédit"))</f>
      </c>
      <c r="F35" s="14">
        <f>IF($A35="","",SUMIFS('Opérations'!$E$6:$E$3005,'Opérations'!$B$6:$B$3005,$A35,'Opérations'!$C$6:$C$3005,"Remboursement"))</f>
      </c>
      <c r="G35" s="14">
        <f>IF($A35="","",E35-F35)</f>
      </c>
      <c r="H35" s="15">
        <f>IF(OR($A35="",N(G35)&lt;=0),"",IF(SUMPRODUCT(MAX(('Opérations'!$B$6:$B$3005=$A35)*('Opérations'!$C$6:$C$3005="Crédit")*'Opérations'!$F$6:$F$3005))=0,"",SUMPRODUCT(MAX(('Opérations'!$B$6:$B$3005=$A35)*('Opérations'!$C$6:$C$3005="Crédit")*'Opérations'!$F$6:$F$3005))))</f>
      </c>
      <c r="I35" s="16">
        <f>IF($A35="","",IF(G35&lt;=0,"Soldé",IF(AND(H35&lt;&gt;"",H35&lt;TODAY()),"En retard",IF(AND(N(D35)&gt;0,G35&gt;D35),"Plafond dépassé","En cours"))))</f>
      </c>
      <c r="J35" s="17">
        <f>IF(OR($A35="",$B35="",N(G35)&lt;=0),"",HYPERLINK("https://wa.me/"&amp;IF(LEN(SUBSTITUTE(SUBSTITUTE(SUBSTITUTE(SUBSTITUTE(SUBSTITUTE($B35," ",""),"+",""),"-",""),".",""),"/",""))=9,"237"&amp;SUBSTITUTE(SUBSTITUTE(SUBSTITUTE(SUBSTITUTE(SUBSTITUTE($B35," ",""),"+",""),"-",""),".",""),"/",""),SUBSTITUTE(SUBSTITUTE(SUBSTITUTE(SUBSTITUTE(SUBSTITUTE($B35," ",""),"+",""),"-",""),".",""),"/",""))&amp;"?text="&amp;SUBSTITUTE("Bonjour "&amp;$A35&amp;", ici "&amp;'Paramètres'!$C$6&amp;". Petit rappel : il reste "&amp;FIXED(G35,0,TRUE)&amp;" FCFA à régler sur votre compte. Merci et bonne journée !"," ","%20"),"Relancer"))</f>
      </c>
      <c r="K35" s="16">
        <f>IF(N(G35)&gt;0,G35+ROW()/1000000,"")</f>
      </c>
    </row>
    <row r="36" spans="1:11" x14ac:dyDescent="0.25">
      <c r="A36" s="12"/>
      <c r="B36" s="12"/>
      <c r="C36" s="12"/>
      <c r="D36" s="13"/>
      <c r="E36" s="14">
        <f>IF($A36="","",SUMIFS('Opérations'!$E$6:$E$3005,'Opérations'!$B$6:$B$3005,$A36,'Opérations'!$C$6:$C$3005,"Crédit"))</f>
      </c>
      <c r="F36" s="14">
        <f>IF($A36="","",SUMIFS('Opérations'!$E$6:$E$3005,'Opérations'!$B$6:$B$3005,$A36,'Opérations'!$C$6:$C$3005,"Remboursement"))</f>
      </c>
      <c r="G36" s="14">
        <f>IF($A36="","",E36-F36)</f>
      </c>
      <c r="H36" s="15">
        <f>IF(OR($A36="",N(G36)&lt;=0),"",IF(SUMPRODUCT(MAX(('Opérations'!$B$6:$B$3005=$A36)*('Opérations'!$C$6:$C$3005="Crédit")*'Opérations'!$F$6:$F$3005))=0,"",SUMPRODUCT(MAX(('Opérations'!$B$6:$B$3005=$A36)*('Opérations'!$C$6:$C$3005="Crédit")*'Opérations'!$F$6:$F$3005))))</f>
      </c>
      <c r="I36" s="16">
        <f>IF($A36="","",IF(G36&lt;=0,"Soldé",IF(AND(H36&lt;&gt;"",H36&lt;TODAY()),"En retard",IF(AND(N(D36)&gt;0,G36&gt;D36),"Plafond dépassé","En cours"))))</f>
      </c>
      <c r="J36" s="17">
        <f>IF(OR($A36="",$B36="",N(G36)&lt;=0),"",HYPERLINK("https://wa.me/"&amp;IF(LEN(SUBSTITUTE(SUBSTITUTE(SUBSTITUTE(SUBSTITUTE(SUBSTITUTE($B36," ",""),"+",""),"-",""),".",""),"/",""))=9,"237"&amp;SUBSTITUTE(SUBSTITUTE(SUBSTITUTE(SUBSTITUTE(SUBSTITUTE($B36," ",""),"+",""),"-",""),".",""),"/",""),SUBSTITUTE(SUBSTITUTE(SUBSTITUTE(SUBSTITUTE(SUBSTITUTE($B36," ",""),"+",""),"-",""),".",""),"/",""))&amp;"?text="&amp;SUBSTITUTE("Bonjour "&amp;$A36&amp;", ici "&amp;'Paramètres'!$C$6&amp;". Petit rappel : il reste "&amp;FIXED(G36,0,TRUE)&amp;" FCFA à régler sur votre compte. Merci et bonne journée !"," ","%20"),"Relancer"))</f>
      </c>
      <c r="K36" s="16">
        <f>IF(N(G36)&gt;0,G36+ROW()/1000000,"")</f>
      </c>
    </row>
    <row r="37" spans="1:11" x14ac:dyDescent="0.25">
      <c r="A37" s="12"/>
      <c r="B37" s="12"/>
      <c r="C37" s="12"/>
      <c r="D37" s="13"/>
      <c r="E37" s="14">
        <f>IF($A37="","",SUMIFS('Opérations'!$E$6:$E$3005,'Opérations'!$B$6:$B$3005,$A37,'Opérations'!$C$6:$C$3005,"Crédit"))</f>
      </c>
      <c r="F37" s="14">
        <f>IF($A37="","",SUMIFS('Opérations'!$E$6:$E$3005,'Opérations'!$B$6:$B$3005,$A37,'Opérations'!$C$6:$C$3005,"Remboursement"))</f>
      </c>
      <c r="G37" s="14">
        <f>IF($A37="","",E37-F37)</f>
      </c>
      <c r="H37" s="15">
        <f>IF(OR($A37="",N(G37)&lt;=0),"",IF(SUMPRODUCT(MAX(('Opérations'!$B$6:$B$3005=$A37)*('Opérations'!$C$6:$C$3005="Crédit")*'Opérations'!$F$6:$F$3005))=0,"",SUMPRODUCT(MAX(('Opérations'!$B$6:$B$3005=$A37)*('Opérations'!$C$6:$C$3005="Crédit")*'Opérations'!$F$6:$F$3005))))</f>
      </c>
      <c r="I37" s="16">
        <f>IF($A37="","",IF(G37&lt;=0,"Soldé",IF(AND(H37&lt;&gt;"",H37&lt;TODAY()),"En retard",IF(AND(N(D37)&gt;0,G37&gt;D37),"Plafond dépassé","En cours"))))</f>
      </c>
      <c r="J37" s="17">
        <f>IF(OR($A37="",$B37="",N(G37)&lt;=0),"",HYPERLINK("https://wa.me/"&amp;IF(LEN(SUBSTITUTE(SUBSTITUTE(SUBSTITUTE(SUBSTITUTE(SUBSTITUTE($B37," ",""),"+",""),"-",""),".",""),"/",""))=9,"237"&amp;SUBSTITUTE(SUBSTITUTE(SUBSTITUTE(SUBSTITUTE(SUBSTITUTE($B37," ",""),"+",""),"-",""),".",""),"/",""),SUBSTITUTE(SUBSTITUTE(SUBSTITUTE(SUBSTITUTE(SUBSTITUTE($B37," ",""),"+",""),"-",""),".",""),"/",""))&amp;"?text="&amp;SUBSTITUTE("Bonjour "&amp;$A37&amp;", ici "&amp;'Paramètres'!$C$6&amp;". Petit rappel : il reste "&amp;FIXED(G37,0,TRUE)&amp;" FCFA à régler sur votre compte. Merci et bonne journée !"," ","%20"),"Relancer"))</f>
      </c>
      <c r="K37" s="16">
        <f>IF(N(G37)&gt;0,G37+ROW()/1000000,"")</f>
      </c>
    </row>
    <row r="38" spans="1:11" x14ac:dyDescent="0.25">
      <c r="A38" s="12"/>
      <c r="B38" s="12"/>
      <c r="C38" s="12"/>
      <c r="D38" s="13"/>
      <c r="E38" s="14">
        <f>IF($A38="","",SUMIFS('Opérations'!$E$6:$E$3005,'Opérations'!$B$6:$B$3005,$A38,'Opérations'!$C$6:$C$3005,"Crédit"))</f>
      </c>
      <c r="F38" s="14">
        <f>IF($A38="","",SUMIFS('Opérations'!$E$6:$E$3005,'Opérations'!$B$6:$B$3005,$A38,'Opérations'!$C$6:$C$3005,"Remboursement"))</f>
      </c>
      <c r="G38" s="14">
        <f>IF($A38="","",E38-F38)</f>
      </c>
      <c r="H38" s="15">
        <f>IF(OR($A38="",N(G38)&lt;=0),"",IF(SUMPRODUCT(MAX(('Opérations'!$B$6:$B$3005=$A38)*('Opérations'!$C$6:$C$3005="Crédit")*'Opérations'!$F$6:$F$3005))=0,"",SUMPRODUCT(MAX(('Opérations'!$B$6:$B$3005=$A38)*('Opérations'!$C$6:$C$3005="Crédit")*'Opérations'!$F$6:$F$3005))))</f>
      </c>
      <c r="I38" s="16">
        <f>IF($A38="","",IF(G38&lt;=0,"Soldé",IF(AND(H38&lt;&gt;"",H38&lt;TODAY()),"En retard",IF(AND(N(D38)&gt;0,G38&gt;D38),"Plafond dépassé","En cours"))))</f>
      </c>
      <c r="J38" s="17">
        <f>IF(OR($A38="",$B38="",N(G38)&lt;=0),"",HYPERLINK("https://wa.me/"&amp;IF(LEN(SUBSTITUTE(SUBSTITUTE(SUBSTITUTE(SUBSTITUTE(SUBSTITUTE($B38," ",""),"+",""),"-",""),".",""),"/",""))=9,"237"&amp;SUBSTITUTE(SUBSTITUTE(SUBSTITUTE(SUBSTITUTE(SUBSTITUTE($B38," ",""),"+",""),"-",""),".",""),"/",""),SUBSTITUTE(SUBSTITUTE(SUBSTITUTE(SUBSTITUTE(SUBSTITUTE($B38," ",""),"+",""),"-",""),".",""),"/",""))&amp;"?text="&amp;SUBSTITUTE("Bonjour "&amp;$A38&amp;", ici "&amp;'Paramètres'!$C$6&amp;". Petit rappel : il reste "&amp;FIXED(G38,0,TRUE)&amp;" FCFA à régler sur votre compte. Merci et bonne journée !"," ","%20"),"Relancer"))</f>
      </c>
      <c r="K38" s="16">
        <f>IF(N(G38)&gt;0,G38+ROW()/1000000,"")</f>
      </c>
    </row>
    <row r="39" spans="1:11" x14ac:dyDescent="0.25">
      <c r="A39" s="12"/>
      <c r="B39" s="12"/>
      <c r="C39" s="12"/>
      <c r="D39" s="13"/>
      <c r="E39" s="14">
        <f>IF($A39="","",SUMIFS('Opérations'!$E$6:$E$3005,'Opérations'!$B$6:$B$3005,$A39,'Opérations'!$C$6:$C$3005,"Crédit"))</f>
      </c>
      <c r="F39" s="14">
        <f>IF($A39="","",SUMIFS('Opérations'!$E$6:$E$3005,'Opérations'!$B$6:$B$3005,$A39,'Opérations'!$C$6:$C$3005,"Remboursement"))</f>
      </c>
      <c r="G39" s="14">
        <f>IF($A39="","",E39-F39)</f>
      </c>
      <c r="H39" s="15">
        <f>IF(OR($A39="",N(G39)&lt;=0),"",IF(SUMPRODUCT(MAX(('Opérations'!$B$6:$B$3005=$A39)*('Opérations'!$C$6:$C$3005="Crédit")*'Opérations'!$F$6:$F$3005))=0,"",SUMPRODUCT(MAX(('Opérations'!$B$6:$B$3005=$A39)*('Opérations'!$C$6:$C$3005="Crédit")*'Opérations'!$F$6:$F$3005))))</f>
      </c>
      <c r="I39" s="16">
        <f>IF($A39="","",IF(G39&lt;=0,"Soldé",IF(AND(H39&lt;&gt;"",H39&lt;TODAY()),"En retard",IF(AND(N(D39)&gt;0,G39&gt;D39),"Plafond dépassé","En cours"))))</f>
      </c>
      <c r="J39" s="17">
        <f>IF(OR($A39="",$B39="",N(G39)&lt;=0),"",HYPERLINK("https://wa.me/"&amp;IF(LEN(SUBSTITUTE(SUBSTITUTE(SUBSTITUTE(SUBSTITUTE(SUBSTITUTE($B39," ",""),"+",""),"-",""),".",""),"/",""))=9,"237"&amp;SUBSTITUTE(SUBSTITUTE(SUBSTITUTE(SUBSTITUTE(SUBSTITUTE($B39," ",""),"+",""),"-",""),".",""),"/",""),SUBSTITUTE(SUBSTITUTE(SUBSTITUTE(SUBSTITUTE(SUBSTITUTE($B39," ",""),"+",""),"-",""),".",""),"/",""))&amp;"?text="&amp;SUBSTITUTE("Bonjour "&amp;$A39&amp;", ici "&amp;'Paramètres'!$C$6&amp;". Petit rappel : il reste "&amp;FIXED(G39,0,TRUE)&amp;" FCFA à régler sur votre compte. Merci et bonne journée !"," ","%20"),"Relancer"))</f>
      </c>
      <c r="K39" s="16">
        <f>IF(N(G39)&gt;0,G39+ROW()/1000000,"")</f>
      </c>
    </row>
    <row r="40" spans="1:11" x14ac:dyDescent="0.25">
      <c r="A40" s="12"/>
      <c r="B40" s="12"/>
      <c r="C40" s="12"/>
      <c r="D40" s="13"/>
      <c r="E40" s="14">
        <f>IF($A40="","",SUMIFS('Opérations'!$E$6:$E$3005,'Opérations'!$B$6:$B$3005,$A40,'Opérations'!$C$6:$C$3005,"Crédit"))</f>
      </c>
      <c r="F40" s="14">
        <f>IF($A40="","",SUMIFS('Opérations'!$E$6:$E$3005,'Opérations'!$B$6:$B$3005,$A40,'Opérations'!$C$6:$C$3005,"Remboursement"))</f>
      </c>
      <c r="G40" s="14">
        <f>IF($A40="","",E40-F40)</f>
      </c>
      <c r="H40" s="15">
        <f>IF(OR($A40="",N(G40)&lt;=0),"",IF(SUMPRODUCT(MAX(('Opérations'!$B$6:$B$3005=$A40)*('Opérations'!$C$6:$C$3005="Crédit")*'Opérations'!$F$6:$F$3005))=0,"",SUMPRODUCT(MAX(('Opérations'!$B$6:$B$3005=$A40)*('Opérations'!$C$6:$C$3005="Crédit")*'Opérations'!$F$6:$F$3005))))</f>
      </c>
      <c r="I40" s="16">
        <f>IF($A40="","",IF(G40&lt;=0,"Soldé",IF(AND(H40&lt;&gt;"",H40&lt;TODAY()),"En retard",IF(AND(N(D40)&gt;0,G40&gt;D40),"Plafond dépassé","En cours"))))</f>
      </c>
      <c r="J40" s="17">
        <f>IF(OR($A40="",$B40="",N(G40)&lt;=0),"",HYPERLINK("https://wa.me/"&amp;IF(LEN(SUBSTITUTE(SUBSTITUTE(SUBSTITUTE(SUBSTITUTE(SUBSTITUTE($B40," ",""),"+",""),"-",""),".",""),"/",""))=9,"237"&amp;SUBSTITUTE(SUBSTITUTE(SUBSTITUTE(SUBSTITUTE(SUBSTITUTE($B40," ",""),"+",""),"-",""),".",""),"/",""),SUBSTITUTE(SUBSTITUTE(SUBSTITUTE(SUBSTITUTE(SUBSTITUTE($B40," ",""),"+",""),"-",""),".",""),"/",""))&amp;"?text="&amp;SUBSTITUTE("Bonjour "&amp;$A40&amp;", ici "&amp;'Paramètres'!$C$6&amp;". Petit rappel : il reste "&amp;FIXED(G40,0,TRUE)&amp;" FCFA à régler sur votre compte. Merci et bonne journée !"," ","%20"),"Relancer"))</f>
      </c>
      <c r="K40" s="16">
        <f>IF(N(G40)&gt;0,G40+ROW()/1000000,"")</f>
      </c>
    </row>
    <row r="41" spans="1:11" x14ac:dyDescent="0.25">
      <c r="A41" s="12"/>
      <c r="B41" s="12"/>
      <c r="C41" s="12"/>
      <c r="D41" s="13"/>
      <c r="E41" s="14">
        <f>IF($A41="","",SUMIFS('Opérations'!$E$6:$E$3005,'Opérations'!$B$6:$B$3005,$A41,'Opérations'!$C$6:$C$3005,"Crédit"))</f>
      </c>
      <c r="F41" s="14">
        <f>IF($A41="","",SUMIFS('Opérations'!$E$6:$E$3005,'Opérations'!$B$6:$B$3005,$A41,'Opérations'!$C$6:$C$3005,"Remboursement"))</f>
      </c>
      <c r="G41" s="14">
        <f>IF($A41="","",E41-F41)</f>
      </c>
      <c r="H41" s="15">
        <f>IF(OR($A41="",N(G41)&lt;=0),"",IF(SUMPRODUCT(MAX(('Opérations'!$B$6:$B$3005=$A41)*('Opérations'!$C$6:$C$3005="Crédit")*'Opérations'!$F$6:$F$3005))=0,"",SUMPRODUCT(MAX(('Opérations'!$B$6:$B$3005=$A41)*('Opérations'!$C$6:$C$3005="Crédit")*'Opérations'!$F$6:$F$3005))))</f>
      </c>
      <c r="I41" s="16">
        <f>IF($A41="","",IF(G41&lt;=0,"Soldé",IF(AND(H41&lt;&gt;"",H41&lt;TODAY()),"En retard",IF(AND(N(D41)&gt;0,G41&gt;D41),"Plafond dépassé","En cours"))))</f>
      </c>
      <c r="J41" s="17">
        <f>IF(OR($A41="",$B41="",N(G41)&lt;=0),"",HYPERLINK("https://wa.me/"&amp;IF(LEN(SUBSTITUTE(SUBSTITUTE(SUBSTITUTE(SUBSTITUTE(SUBSTITUTE($B41," ",""),"+",""),"-",""),".",""),"/",""))=9,"237"&amp;SUBSTITUTE(SUBSTITUTE(SUBSTITUTE(SUBSTITUTE(SUBSTITUTE($B41," ",""),"+",""),"-",""),".",""),"/",""),SUBSTITUTE(SUBSTITUTE(SUBSTITUTE(SUBSTITUTE(SUBSTITUTE($B41," ",""),"+",""),"-",""),".",""),"/",""))&amp;"?text="&amp;SUBSTITUTE("Bonjour "&amp;$A41&amp;", ici "&amp;'Paramètres'!$C$6&amp;". Petit rappel : il reste "&amp;FIXED(G41,0,TRUE)&amp;" FCFA à régler sur votre compte. Merci et bonne journée !"," ","%20"),"Relancer"))</f>
      </c>
      <c r="K41" s="16">
        <f>IF(N(G41)&gt;0,G41+ROW()/1000000,"")</f>
      </c>
    </row>
    <row r="42" spans="1:11" x14ac:dyDescent="0.25">
      <c r="A42" s="12"/>
      <c r="B42" s="12"/>
      <c r="C42" s="12"/>
      <c r="D42" s="13"/>
      <c r="E42" s="14">
        <f>IF($A42="","",SUMIFS('Opérations'!$E$6:$E$3005,'Opérations'!$B$6:$B$3005,$A42,'Opérations'!$C$6:$C$3005,"Crédit"))</f>
      </c>
      <c r="F42" s="14">
        <f>IF($A42="","",SUMIFS('Opérations'!$E$6:$E$3005,'Opérations'!$B$6:$B$3005,$A42,'Opérations'!$C$6:$C$3005,"Remboursement"))</f>
      </c>
      <c r="G42" s="14">
        <f>IF($A42="","",E42-F42)</f>
      </c>
      <c r="H42" s="15">
        <f>IF(OR($A42="",N(G42)&lt;=0),"",IF(SUMPRODUCT(MAX(('Opérations'!$B$6:$B$3005=$A42)*('Opérations'!$C$6:$C$3005="Crédit")*'Opérations'!$F$6:$F$3005))=0,"",SUMPRODUCT(MAX(('Opérations'!$B$6:$B$3005=$A42)*('Opérations'!$C$6:$C$3005="Crédit")*'Opérations'!$F$6:$F$3005))))</f>
      </c>
      <c r="I42" s="16">
        <f>IF($A42="","",IF(G42&lt;=0,"Soldé",IF(AND(H42&lt;&gt;"",H42&lt;TODAY()),"En retard",IF(AND(N(D42)&gt;0,G42&gt;D42),"Plafond dépassé","En cours"))))</f>
      </c>
      <c r="J42" s="17">
        <f>IF(OR($A42="",$B42="",N(G42)&lt;=0),"",HYPERLINK("https://wa.me/"&amp;IF(LEN(SUBSTITUTE(SUBSTITUTE(SUBSTITUTE(SUBSTITUTE(SUBSTITUTE($B42," ",""),"+",""),"-",""),".",""),"/",""))=9,"237"&amp;SUBSTITUTE(SUBSTITUTE(SUBSTITUTE(SUBSTITUTE(SUBSTITUTE($B42," ",""),"+",""),"-",""),".",""),"/",""),SUBSTITUTE(SUBSTITUTE(SUBSTITUTE(SUBSTITUTE(SUBSTITUTE($B42," ",""),"+",""),"-",""),".",""),"/",""))&amp;"?text="&amp;SUBSTITUTE("Bonjour "&amp;$A42&amp;", ici "&amp;'Paramètres'!$C$6&amp;". Petit rappel : il reste "&amp;FIXED(G42,0,TRUE)&amp;" FCFA à régler sur votre compte. Merci et bonne journée !"," ","%20"),"Relancer"))</f>
      </c>
      <c r="K42" s="16">
        <f>IF(N(G42)&gt;0,G42+ROW()/1000000,"")</f>
      </c>
    </row>
    <row r="43" spans="1:11" x14ac:dyDescent="0.25">
      <c r="A43" s="12"/>
      <c r="B43" s="12"/>
      <c r="C43" s="12"/>
      <c r="D43" s="13"/>
      <c r="E43" s="14">
        <f>IF($A43="","",SUMIFS('Opérations'!$E$6:$E$3005,'Opérations'!$B$6:$B$3005,$A43,'Opérations'!$C$6:$C$3005,"Crédit"))</f>
      </c>
      <c r="F43" s="14">
        <f>IF($A43="","",SUMIFS('Opérations'!$E$6:$E$3005,'Opérations'!$B$6:$B$3005,$A43,'Opérations'!$C$6:$C$3005,"Remboursement"))</f>
      </c>
      <c r="G43" s="14">
        <f>IF($A43="","",E43-F43)</f>
      </c>
      <c r="H43" s="15">
        <f>IF(OR($A43="",N(G43)&lt;=0),"",IF(SUMPRODUCT(MAX(('Opérations'!$B$6:$B$3005=$A43)*('Opérations'!$C$6:$C$3005="Crédit")*'Opérations'!$F$6:$F$3005))=0,"",SUMPRODUCT(MAX(('Opérations'!$B$6:$B$3005=$A43)*('Opérations'!$C$6:$C$3005="Crédit")*'Opérations'!$F$6:$F$3005))))</f>
      </c>
      <c r="I43" s="16">
        <f>IF($A43="","",IF(G43&lt;=0,"Soldé",IF(AND(H43&lt;&gt;"",H43&lt;TODAY()),"En retard",IF(AND(N(D43)&gt;0,G43&gt;D43),"Plafond dépassé","En cours"))))</f>
      </c>
      <c r="J43" s="17">
        <f>IF(OR($A43="",$B43="",N(G43)&lt;=0),"",HYPERLINK("https://wa.me/"&amp;IF(LEN(SUBSTITUTE(SUBSTITUTE(SUBSTITUTE(SUBSTITUTE(SUBSTITUTE($B43," ",""),"+",""),"-",""),".",""),"/",""))=9,"237"&amp;SUBSTITUTE(SUBSTITUTE(SUBSTITUTE(SUBSTITUTE(SUBSTITUTE($B43," ",""),"+",""),"-",""),".",""),"/",""),SUBSTITUTE(SUBSTITUTE(SUBSTITUTE(SUBSTITUTE(SUBSTITUTE($B43," ",""),"+",""),"-",""),".",""),"/",""))&amp;"?text="&amp;SUBSTITUTE("Bonjour "&amp;$A43&amp;", ici "&amp;'Paramètres'!$C$6&amp;". Petit rappel : il reste "&amp;FIXED(G43,0,TRUE)&amp;" FCFA à régler sur votre compte. Merci et bonne journée !"," ","%20"),"Relancer"))</f>
      </c>
      <c r="K43" s="16">
        <f>IF(N(G43)&gt;0,G43+ROW()/1000000,"")</f>
      </c>
    </row>
    <row r="44" spans="1:11" x14ac:dyDescent="0.25">
      <c r="A44" s="12"/>
      <c r="B44" s="12"/>
      <c r="C44" s="12"/>
      <c r="D44" s="13"/>
      <c r="E44" s="14">
        <f>IF($A44="","",SUMIFS('Opérations'!$E$6:$E$3005,'Opérations'!$B$6:$B$3005,$A44,'Opérations'!$C$6:$C$3005,"Crédit"))</f>
      </c>
      <c r="F44" s="14">
        <f>IF($A44="","",SUMIFS('Opérations'!$E$6:$E$3005,'Opérations'!$B$6:$B$3005,$A44,'Opérations'!$C$6:$C$3005,"Remboursement"))</f>
      </c>
      <c r="G44" s="14">
        <f>IF($A44="","",E44-F44)</f>
      </c>
      <c r="H44" s="15">
        <f>IF(OR($A44="",N(G44)&lt;=0),"",IF(SUMPRODUCT(MAX(('Opérations'!$B$6:$B$3005=$A44)*('Opérations'!$C$6:$C$3005="Crédit")*'Opérations'!$F$6:$F$3005))=0,"",SUMPRODUCT(MAX(('Opérations'!$B$6:$B$3005=$A44)*('Opérations'!$C$6:$C$3005="Crédit")*'Opérations'!$F$6:$F$3005))))</f>
      </c>
      <c r="I44" s="16">
        <f>IF($A44="","",IF(G44&lt;=0,"Soldé",IF(AND(H44&lt;&gt;"",H44&lt;TODAY()),"En retard",IF(AND(N(D44)&gt;0,G44&gt;D44),"Plafond dépassé","En cours"))))</f>
      </c>
      <c r="J44" s="17">
        <f>IF(OR($A44="",$B44="",N(G44)&lt;=0),"",HYPERLINK("https://wa.me/"&amp;IF(LEN(SUBSTITUTE(SUBSTITUTE(SUBSTITUTE(SUBSTITUTE(SUBSTITUTE($B44," ",""),"+",""),"-",""),".",""),"/",""))=9,"237"&amp;SUBSTITUTE(SUBSTITUTE(SUBSTITUTE(SUBSTITUTE(SUBSTITUTE($B44," ",""),"+",""),"-",""),".",""),"/",""),SUBSTITUTE(SUBSTITUTE(SUBSTITUTE(SUBSTITUTE(SUBSTITUTE($B44," ",""),"+",""),"-",""),".",""),"/",""))&amp;"?text="&amp;SUBSTITUTE("Bonjour "&amp;$A44&amp;", ici "&amp;'Paramètres'!$C$6&amp;". Petit rappel : il reste "&amp;FIXED(G44,0,TRUE)&amp;" FCFA à régler sur votre compte. Merci et bonne journée !"," ","%20"),"Relancer"))</f>
      </c>
      <c r="K44" s="16">
        <f>IF(N(G44)&gt;0,G44+ROW()/1000000,"")</f>
      </c>
    </row>
    <row r="45" spans="1:11" x14ac:dyDescent="0.25">
      <c r="A45" s="12"/>
      <c r="B45" s="12"/>
      <c r="C45" s="12"/>
      <c r="D45" s="13"/>
      <c r="E45" s="14">
        <f>IF($A45="","",SUMIFS('Opérations'!$E$6:$E$3005,'Opérations'!$B$6:$B$3005,$A45,'Opérations'!$C$6:$C$3005,"Crédit"))</f>
      </c>
      <c r="F45" s="14">
        <f>IF($A45="","",SUMIFS('Opérations'!$E$6:$E$3005,'Opérations'!$B$6:$B$3005,$A45,'Opérations'!$C$6:$C$3005,"Remboursement"))</f>
      </c>
      <c r="G45" s="14">
        <f>IF($A45="","",E45-F45)</f>
      </c>
      <c r="H45" s="15">
        <f>IF(OR($A45="",N(G45)&lt;=0),"",IF(SUMPRODUCT(MAX(('Opérations'!$B$6:$B$3005=$A45)*('Opérations'!$C$6:$C$3005="Crédit")*'Opérations'!$F$6:$F$3005))=0,"",SUMPRODUCT(MAX(('Opérations'!$B$6:$B$3005=$A45)*('Opérations'!$C$6:$C$3005="Crédit")*'Opérations'!$F$6:$F$3005))))</f>
      </c>
      <c r="I45" s="16">
        <f>IF($A45="","",IF(G45&lt;=0,"Soldé",IF(AND(H45&lt;&gt;"",H45&lt;TODAY()),"En retard",IF(AND(N(D45)&gt;0,G45&gt;D45),"Plafond dépassé","En cours"))))</f>
      </c>
      <c r="J45" s="17">
        <f>IF(OR($A45="",$B45="",N(G45)&lt;=0),"",HYPERLINK("https://wa.me/"&amp;IF(LEN(SUBSTITUTE(SUBSTITUTE(SUBSTITUTE(SUBSTITUTE(SUBSTITUTE($B45," ",""),"+",""),"-",""),".",""),"/",""))=9,"237"&amp;SUBSTITUTE(SUBSTITUTE(SUBSTITUTE(SUBSTITUTE(SUBSTITUTE($B45," ",""),"+",""),"-",""),".",""),"/",""),SUBSTITUTE(SUBSTITUTE(SUBSTITUTE(SUBSTITUTE(SUBSTITUTE($B45," ",""),"+",""),"-",""),".",""),"/",""))&amp;"?text="&amp;SUBSTITUTE("Bonjour "&amp;$A45&amp;", ici "&amp;'Paramètres'!$C$6&amp;". Petit rappel : il reste "&amp;FIXED(G45,0,TRUE)&amp;" FCFA à régler sur votre compte. Merci et bonne journée !"," ","%20"),"Relancer"))</f>
      </c>
      <c r="K45" s="16">
        <f>IF(N(G45)&gt;0,G45+ROW()/1000000,"")</f>
      </c>
    </row>
    <row r="46" spans="1:11" x14ac:dyDescent="0.25">
      <c r="A46" s="12"/>
      <c r="B46" s="12"/>
      <c r="C46" s="12"/>
      <c r="D46" s="13"/>
      <c r="E46" s="14">
        <f>IF($A46="","",SUMIFS('Opérations'!$E$6:$E$3005,'Opérations'!$B$6:$B$3005,$A46,'Opérations'!$C$6:$C$3005,"Crédit"))</f>
      </c>
      <c r="F46" s="14">
        <f>IF($A46="","",SUMIFS('Opérations'!$E$6:$E$3005,'Opérations'!$B$6:$B$3005,$A46,'Opérations'!$C$6:$C$3005,"Remboursement"))</f>
      </c>
      <c r="G46" s="14">
        <f>IF($A46="","",E46-F46)</f>
      </c>
      <c r="H46" s="15">
        <f>IF(OR($A46="",N(G46)&lt;=0),"",IF(SUMPRODUCT(MAX(('Opérations'!$B$6:$B$3005=$A46)*('Opérations'!$C$6:$C$3005="Crédit")*'Opérations'!$F$6:$F$3005))=0,"",SUMPRODUCT(MAX(('Opérations'!$B$6:$B$3005=$A46)*('Opérations'!$C$6:$C$3005="Crédit")*'Opérations'!$F$6:$F$3005))))</f>
      </c>
      <c r="I46" s="16">
        <f>IF($A46="","",IF(G46&lt;=0,"Soldé",IF(AND(H46&lt;&gt;"",H46&lt;TODAY()),"En retard",IF(AND(N(D46)&gt;0,G46&gt;D46),"Plafond dépassé","En cours"))))</f>
      </c>
      <c r="J46" s="17">
        <f>IF(OR($A46="",$B46="",N(G46)&lt;=0),"",HYPERLINK("https://wa.me/"&amp;IF(LEN(SUBSTITUTE(SUBSTITUTE(SUBSTITUTE(SUBSTITUTE(SUBSTITUTE($B46," ",""),"+",""),"-",""),".",""),"/",""))=9,"237"&amp;SUBSTITUTE(SUBSTITUTE(SUBSTITUTE(SUBSTITUTE(SUBSTITUTE($B46," ",""),"+",""),"-",""),".",""),"/",""),SUBSTITUTE(SUBSTITUTE(SUBSTITUTE(SUBSTITUTE(SUBSTITUTE($B46," ",""),"+",""),"-",""),".",""),"/",""))&amp;"?text="&amp;SUBSTITUTE("Bonjour "&amp;$A46&amp;", ici "&amp;'Paramètres'!$C$6&amp;". Petit rappel : il reste "&amp;FIXED(G46,0,TRUE)&amp;" FCFA à régler sur votre compte. Merci et bonne journée !"," ","%20"),"Relancer"))</f>
      </c>
      <c r="K46" s="16">
        <f>IF(N(G46)&gt;0,G46+ROW()/1000000,"")</f>
      </c>
    </row>
    <row r="47" spans="1:11" x14ac:dyDescent="0.25">
      <c r="A47" s="12"/>
      <c r="B47" s="12"/>
      <c r="C47" s="12"/>
      <c r="D47" s="13"/>
      <c r="E47" s="14">
        <f>IF($A47="","",SUMIFS('Opérations'!$E$6:$E$3005,'Opérations'!$B$6:$B$3005,$A47,'Opérations'!$C$6:$C$3005,"Crédit"))</f>
      </c>
      <c r="F47" s="14">
        <f>IF($A47="","",SUMIFS('Opérations'!$E$6:$E$3005,'Opérations'!$B$6:$B$3005,$A47,'Opérations'!$C$6:$C$3005,"Remboursement"))</f>
      </c>
      <c r="G47" s="14">
        <f>IF($A47="","",E47-F47)</f>
      </c>
      <c r="H47" s="15">
        <f>IF(OR($A47="",N(G47)&lt;=0),"",IF(SUMPRODUCT(MAX(('Opérations'!$B$6:$B$3005=$A47)*('Opérations'!$C$6:$C$3005="Crédit")*'Opérations'!$F$6:$F$3005))=0,"",SUMPRODUCT(MAX(('Opérations'!$B$6:$B$3005=$A47)*('Opérations'!$C$6:$C$3005="Crédit")*'Opérations'!$F$6:$F$3005))))</f>
      </c>
      <c r="I47" s="16">
        <f>IF($A47="","",IF(G47&lt;=0,"Soldé",IF(AND(H47&lt;&gt;"",H47&lt;TODAY()),"En retard",IF(AND(N(D47)&gt;0,G47&gt;D47),"Plafond dépassé","En cours"))))</f>
      </c>
      <c r="J47" s="17">
        <f>IF(OR($A47="",$B47="",N(G47)&lt;=0),"",HYPERLINK("https://wa.me/"&amp;IF(LEN(SUBSTITUTE(SUBSTITUTE(SUBSTITUTE(SUBSTITUTE(SUBSTITUTE($B47," ",""),"+",""),"-",""),".",""),"/",""))=9,"237"&amp;SUBSTITUTE(SUBSTITUTE(SUBSTITUTE(SUBSTITUTE(SUBSTITUTE($B47," ",""),"+",""),"-",""),".",""),"/",""),SUBSTITUTE(SUBSTITUTE(SUBSTITUTE(SUBSTITUTE(SUBSTITUTE($B47," ",""),"+",""),"-",""),".",""),"/",""))&amp;"?text="&amp;SUBSTITUTE("Bonjour "&amp;$A47&amp;", ici "&amp;'Paramètres'!$C$6&amp;". Petit rappel : il reste "&amp;FIXED(G47,0,TRUE)&amp;" FCFA à régler sur votre compte. Merci et bonne journée !"," ","%20"),"Relancer"))</f>
      </c>
      <c r="K47" s="16">
        <f>IF(N(G47)&gt;0,G47+ROW()/1000000,"")</f>
      </c>
    </row>
    <row r="48" spans="1:11" x14ac:dyDescent="0.25">
      <c r="A48" s="12"/>
      <c r="B48" s="12"/>
      <c r="C48" s="12"/>
      <c r="D48" s="13"/>
      <c r="E48" s="14">
        <f>IF($A48="","",SUMIFS('Opérations'!$E$6:$E$3005,'Opérations'!$B$6:$B$3005,$A48,'Opérations'!$C$6:$C$3005,"Crédit"))</f>
      </c>
      <c r="F48" s="14">
        <f>IF($A48="","",SUMIFS('Opérations'!$E$6:$E$3005,'Opérations'!$B$6:$B$3005,$A48,'Opérations'!$C$6:$C$3005,"Remboursement"))</f>
      </c>
      <c r="G48" s="14">
        <f>IF($A48="","",E48-F48)</f>
      </c>
      <c r="H48" s="15">
        <f>IF(OR($A48="",N(G48)&lt;=0),"",IF(SUMPRODUCT(MAX(('Opérations'!$B$6:$B$3005=$A48)*('Opérations'!$C$6:$C$3005="Crédit")*'Opérations'!$F$6:$F$3005))=0,"",SUMPRODUCT(MAX(('Opérations'!$B$6:$B$3005=$A48)*('Opérations'!$C$6:$C$3005="Crédit")*'Opérations'!$F$6:$F$3005))))</f>
      </c>
      <c r="I48" s="16">
        <f>IF($A48="","",IF(G48&lt;=0,"Soldé",IF(AND(H48&lt;&gt;"",H48&lt;TODAY()),"En retard",IF(AND(N(D48)&gt;0,G48&gt;D48),"Plafond dépassé","En cours"))))</f>
      </c>
      <c r="J48" s="17">
        <f>IF(OR($A48="",$B48="",N(G48)&lt;=0),"",HYPERLINK("https://wa.me/"&amp;IF(LEN(SUBSTITUTE(SUBSTITUTE(SUBSTITUTE(SUBSTITUTE(SUBSTITUTE($B48," ",""),"+",""),"-",""),".",""),"/",""))=9,"237"&amp;SUBSTITUTE(SUBSTITUTE(SUBSTITUTE(SUBSTITUTE(SUBSTITUTE($B48," ",""),"+",""),"-",""),".",""),"/",""),SUBSTITUTE(SUBSTITUTE(SUBSTITUTE(SUBSTITUTE(SUBSTITUTE($B48," ",""),"+",""),"-",""),".",""),"/",""))&amp;"?text="&amp;SUBSTITUTE("Bonjour "&amp;$A48&amp;", ici "&amp;'Paramètres'!$C$6&amp;". Petit rappel : il reste "&amp;FIXED(G48,0,TRUE)&amp;" FCFA à régler sur votre compte. Merci et bonne journée !"," ","%20"),"Relancer"))</f>
      </c>
      <c r="K48" s="16">
        <f>IF(N(G48)&gt;0,G48+ROW()/1000000,"")</f>
      </c>
    </row>
    <row r="49" spans="1:11" x14ac:dyDescent="0.25">
      <c r="A49" s="12"/>
      <c r="B49" s="12"/>
      <c r="C49" s="12"/>
      <c r="D49" s="13"/>
      <c r="E49" s="14">
        <f>IF($A49="","",SUMIFS('Opérations'!$E$6:$E$3005,'Opérations'!$B$6:$B$3005,$A49,'Opérations'!$C$6:$C$3005,"Crédit"))</f>
      </c>
      <c r="F49" s="14">
        <f>IF($A49="","",SUMIFS('Opérations'!$E$6:$E$3005,'Opérations'!$B$6:$B$3005,$A49,'Opérations'!$C$6:$C$3005,"Remboursement"))</f>
      </c>
      <c r="G49" s="14">
        <f>IF($A49="","",E49-F49)</f>
      </c>
      <c r="H49" s="15">
        <f>IF(OR($A49="",N(G49)&lt;=0),"",IF(SUMPRODUCT(MAX(('Opérations'!$B$6:$B$3005=$A49)*('Opérations'!$C$6:$C$3005="Crédit")*'Opérations'!$F$6:$F$3005))=0,"",SUMPRODUCT(MAX(('Opérations'!$B$6:$B$3005=$A49)*('Opérations'!$C$6:$C$3005="Crédit")*'Opérations'!$F$6:$F$3005))))</f>
      </c>
      <c r="I49" s="16">
        <f>IF($A49="","",IF(G49&lt;=0,"Soldé",IF(AND(H49&lt;&gt;"",H49&lt;TODAY()),"En retard",IF(AND(N(D49)&gt;0,G49&gt;D49),"Plafond dépassé","En cours"))))</f>
      </c>
      <c r="J49" s="17">
        <f>IF(OR($A49="",$B49="",N(G49)&lt;=0),"",HYPERLINK("https://wa.me/"&amp;IF(LEN(SUBSTITUTE(SUBSTITUTE(SUBSTITUTE(SUBSTITUTE(SUBSTITUTE($B49," ",""),"+",""),"-",""),".",""),"/",""))=9,"237"&amp;SUBSTITUTE(SUBSTITUTE(SUBSTITUTE(SUBSTITUTE(SUBSTITUTE($B49," ",""),"+",""),"-",""),".",""),"/",""),SUBSTITUTE(SUBSTITUTE(SUBSTITUTE(SUBSTITUTE(SUBSTITUTE($B49," ",""),"+",""),"-",""),".",""),"/",""))&amp;"?text="&amp;SUBSTITUTE("Bonjour "&amp;$A49&amp;", ici "&amp;'Paramètres'!$C$6&amp;". Petit rappel : il reste "&amp;FIXED(G49,0,TRUE)&amp;" FCFA à régler sur votre compte. Merci et bonne journée !"," ","%20"),"Relancer"))</f>
      </c>
      <c r="K49" s="16">
        <f>IF(N(G49)&gt;0,G49+ROW()/1000000,"")</f>
      </c>
    </row>
    <row r="50" spans="1:11" x14ac:dyDescent="0.25">
      <c r="A50" s="12"/>
      <c r="B50" s="12"/>
      <c r="C50" s="12"/>
      <c r="D50" s="13"/>
      <c r="E50" s="14">
        <f>IF($A50="","",SUMIFS('Opérations'!$E$6:$E$3005,'Opérations'!$B$6:$B$3005,$A50,'Opérations'!$C$6:$C$3005,"Crédit"))</f>
      </c>
      <c r="F50" s="14">
        <f>IF($A50="","",SUMIFS('Opérations'!$E$6:$E$3005,'Opérations'!$B$6:$B$3005,$A50,'Opérations'!$C$6:$C$3005,"Remboursement"))</f>
      </c>
      <c r="G50" s="14">
        <f>IF($A50="","",E50-F50)</f>
      </c>
      <c r="H50" s="15">
        <f>IF(OR($A50="",N(G50)&lt;=0),"",IF(SUMPRODUCT(MAX(('Opérations'!$B$6:$B$3005=$A50)*('Opérations'!$C$6:$C$3005="Crédit")*'Opérations'!$F$6:$F$3005))=0,"",SUMPRODUCT(MAX(('Opérations'!$B$6:$B$3005=$A50)*('Opérations'!$C$6:$C$3005="Crédit")*'Opérations'!$F$6:$F$3005))))</f>
      </c>
      <c r="I50" s="16">
        <f>IF($A50="","",IF(G50&lt;=0,"Soldé",IF(AND(H50&lt;&gt;"",H50&lt;TODAY()),"En retard",IF(AND(N(D50)&gt;0,G50&gt;D50),"Plafond dépassé","En cours"))))</f>
      </c>
      <c r="J50" s="17">
        <f>IF(OR($A50="",$B50="",N(G50)&lt;=0),"",HYPERLINK("https://wa.me/"&amp;IF(LEN(SUBSTITUTE(SUBSTITUTE(SUBSTITUTE(SUBSTITUTE(SUBSTITUTE($B50," ",""),"+",""),"-",""),".",""),"/",""))=9,"237"&amp;SUBSTITUTE(SUBSTITUTE(SUBSTITUTE(SUBSTITUTE(SUBSTITUTE($B50," ",""),"+",""),"-",""),".",""),"/",""),SUBSTITUTE(SUBSTITUTE(SUBSTITUTE(SUBSTITUTE(SUBSTITUTE($B50," ",""),"+",""),"-",""),".",""),"/",""))&amp;"?text="&amp;SUBSTITUTE("Bonjour "&amp;$A50&amp;", ici "&amp;'Paramètres'!$C$6&amp;". Petit rappel : il reste "&amp;FIXED(G50,0,TRUE)&amp;" FCFA à régler sur votre compte. Merci et bonne journée !"," ","%20"),"Relancer"))</f>
      </c>
      <c r="K50" s="16">
        <f>IF(N(G50)&gt;0,G50+ROW()/1000000,"")</f>
      </c>
    </row>
    <row r="51" spans="1:11" x14ac:dyDescent="0.25">
      <c r="A51" s="12"/>
      <c r="B51" s="12"/>
      <c r="C51" s="12"/>
      <c r="D51" s="13"/>
      <c r="E51" s="14">
        <f>IF($A51="","",SUMIFS('Opérations'!$E$6:$E$3005,'Opérations'!$B$6:$B$3005,$A51,'Opérations'!$C$6:$C$3005,"Crédit"))</f>
      </c>
      <c r="F51" s="14">
        <f>IF($A51="","",SUMIFS('Opérations'!$E$6:$E$3005,'Opérations'!$B$6:$B$3005,$A51,'Opérations'!$C$6:$C$3005,"Remboursement"))</f>
      </c>
      <c r="G51" s="14">
        <f>IF($A51="","",E51-F51)</f>
      </c>
      <c r="H51" s="15">
        <f>IF(OR($A51="",N(G51)&lt;=0),"",IF(SUMPRODUCT(MAX(('Opérations'!$B$6:$B$3005=$A51)*('Opérations'!$C$6:$C$3005="Crédit")*'Opérations'!$F$6:$F$3005))=0,"",SUMPRODUCT(MAX(('Opérations'!$B$6:$B$3005=$A51)*('Opérations'!$C$6:$C$3005="Crédit")*'Opérations'!$F$6:$F$3005))))</f>
      </c>
      <c r="I51" s="16">
        <f>IF($A51="","",IF(G51&lt;=0,"Soldé",IF(AND(H51&lt;&gt;"",H51&lt;TODAY()),"En retard",IF(AND(N(D51)&gt;0,G51&gt;D51),"Plafond dépassé","En cours"))))</f>
      </c>
      <c r="J51" s="17">
        <f>IF(OR($A51="",$B51="",N(G51)&lt;=0),"",HYPERLINK("https://wa.me/"&amp;IF(LEN(SUBSTITUTE(SUBSTITUTE(SUBSTITUTE(SUBSTITUTE(SUBSTITUTE($B51," ",""),"+",""),"-",""),".",""),"/",""))=9,"237"&amp;SUBSTITUTE(SUBSTITUTE(SUBSTITUTE(SUBSTITUTE(SUBSTITUTE($B51," ",""),"+",""),"-",""),".",""),"/",""),SUBSTITUTE(SUBSTITUTE(SUBSTITUTE(SUBSTITUTE(SUBSTITUTE($B51," ",""),"+",""),"-",""),".",""),"/",""))&amp;"?text="&amp;SUBSTITUTE("Bonjour "&amp;$A51&amp;", ici "&amp;'Paramètres'!$C$6&amp;". Petit rappel : il reste "&amp;FIXED(G51,0,TRUE)&amp;" FCFA à régler sur votre compte. Merci et bonne journée !"," ","%20"),"Relancer"))</f>
      </c>
      <c r="K51" s="16">
        <f>IF(N(G51)&gt;0,G51+ROW()/1000000,"")</f>
      </c>
    </row>
    <row r="52" spans="1:11" x14ac:dyDescent="0.25">
      <c r="A52" s="12"/>
      <c r="B52" s="12"/>
      <c r="C52" s="12"/>
      <c r="D52" s="13"/>
      <c r="E52" s="14">
        <f>IF($A52="","",SUMIFS('Opérations'!$E$6:$E$3005,'Opérations'!$B$6:$B$3005,$A52,'Opérations'!$C$6:$C$3005,"Crédit"))</f>
      </c>
      <c r="F52" s="14">
        <f>IF($A52="","",SUMIFS('Opérations'!$E$6:$E$3005,'Opérations'!$B$6:$B$3005,$A52,'Opérations'!$C$6:$C$3005,"Remboursement"))</f>
      </c>
      <c r="G52" s="14">
        <f>IF($A52="","",E52-F52)</f>
      </c>
      <c r="H52" s="15">
        <f>IF(OR($A52="",N(G52)&lt;=0),"",IF(SUMPRODUCT(MAX(('Opérations'!$B$6:$B$3005=$A52)*('Opérations'!$C$6:$C$3005="Crédit")*'Opérations'!$F$6:$F$3005))=0,"",SUMPRODUCT(MAX(('Opérations'!$B$6:$B$3005=$A52)*('Opérations'!$C$6:$C$3005="Crédit")*'Opérations'!$F$6:$F$3005))))</f>
      </c>
      <c r="I52" s="16">
        <f>IF($A52="","",IF(G52&lt;=0,"Soldé",IF(AND(H52&lt;&gt;"",H52&lt;TODAY()),"En retard",IF(AND(N(D52)&gt;0,G52&gt;D52),"Plafond dépassé","En cours"))))</f>
      </c>
      <c r="J52" s="17">
        <f>IF(OR($A52="",$B52="",N(G52)&lt;=0),"",HYPERLINK("https://wa.me/"&amp;IF(LEN(SUBSTITUTE(SUBSTITUTE(SUBSTITUTE(SUBSTITUTE(SUBSTITUTE($B52," ",""),"+",""),"-",""),".",""),"/",""))=9,"237"&amp;SUBSTITUTE(SUBSTITUTE(SUBSTITUTE(SUBSTITUTE(SUBSTITUTE($B52," ",""),"+",""),"-",""),".",""),"/",""),SUBSTITUTE(SUBSTITUTE(SUBSTITUTE(SUBSTITUTE(SUBSTITUTE($B52," ",""),"+",""),"-",""),".",""),"/",""))&amp;"?text="&amp;SUBSTITUTE("Bonjour "&amp;$A52&amp;", ici "&amp;'Paramètres'!$C$6&amp;". Petit rappel : il reste "&amp;FIXED(G52,0,TRUE)&amp;" FCFA à régler sur votre compte. Merci et bonne journée !"," ","%20"),"Relancer"))</f>
      </c>
      <c r="K52" s="16">
        <f>IF(N(G52)&gt;0,G52+ROW()/1000000,"")</f>
      </c>
    </row>
    <row r="53" spans="1:11" x14ac:dyDescent="0.25">
      <c r="A53" s="12"/>
      <c r="B53" s="12"/>
      <c r="C53" s="12"/>
      <c r="D53" s="13"/>
      <c r="E53" s="14">
        <f>IF($A53="","",SUMIFS('Opérations'!$E$6:$E$3005,'Opérations'!$B$6:$B$3005,$A53,'Opérations'!$C$6:$C$3005,"Crédit"))</f>
      </c>
      <c r="F53" s="14">
        <f>IF($A53="","",SUMIFS('Opérations'!$E$6:$E$3005,'Opérations'!$B$6:$B$3005,$A53,'Opérations'!$C$6:$C$3005,"Remboursement"))</f>
      </c>
      <c r="G53" s="14">
        <f>IF($A53="","",E53-F53)</f>
      </c>
      <c r="H53" s="15">
        <f>IF(OR($A53="",N(G53)&lt;=0),"",IF(SUMPRODUCT(MAX(('Opérations'!$B$6:$B$3005=$A53)*('Opérations'!$C$6:$C$3005="Crédit")*'Opérations'!$F$6:$F$3005))=0,"",SUMPRODUCT(MAX(('Opérations'!$B$6:$B$3005=$A53)*('Opérations'!$C$6:$C$3005="Crédit")*'Opérations'!$F$6:$F$3005))))</f>
      </c>
      <c r="I53" s="16">
        <f>IF($A53="","",IF(G53&lt;=0,"Soldé",IF(AND(H53&lt;&gt;"",H53&lt;TODAY()),"En retard",IF(AND(N(D53)&gt;0,G53&gt;D53),"Plafond dépassé","En cours"))))</f>
      </c>
      <c r="J53" s="17">
        <f>IF(OR($A53="",$B53="",N(G53)&lt;=0),"",HYPERLINK("https://wa.me/"&amp;IF(LEN(SUBSTITUTE(SUBSTITUTE(SUBSTITUTE(SUBSTITUTE(SUBSTITUTE($B53," ",""),"+",""),"-",""),".",""),"/",""))=9,"237"&amp;SUBSTITUTE(SUBSTITUTE(SUBSTITUTE(SUBSTITUTE(SUBSTITUTE($B53," ",""),"+",""),"-",""),".",""),"/",""),SUBSTITUTE(SUBSTITUTE(SUBSTITUTE(SUBSTITUTE(SUBSTITUTE($B53," ",""),"+",""),"-",""),".",""),"/",""))&amp;"?text="&amp;SUBSTITUTE("Bonjour "&amp;$A53&amp;", ici "&amp;'Paramètres'!$C$6&amp;". Petit rappel : il reste "&amp;FIXED(G53,0,TRUE)&amp;" FCFA à régler sur votre compte. Merci et bonne journée !"," ","%20"),"Relancer"))</f>
      </c>
      <c r="K53" s="16">
        <f>IF(N(G53)&gt;0,G53+ROW()/1000000,"")</f>
      </c>
    </row>
    <row r="54" spans="1:11" x14ac:dyDescent="0.25">
      <c r="A54" s="12"/>
      <c r="B54" s="12"/>
      <c r="C54" s="12"/>
      <c r="D54" s="13"/>
      <c r="E54" s="14">
        <f>IF($A54="","",SUMIFS('Opérations'!$E$6:$E$3005,'Opérations'!$B$6:$B$3005,$A54,'Opérations'!$C$6:$C$3005,"Crédit"))</f>
      </c>
      <c r="F54" s="14">
        <f>IF($A54="","",SUMIFS('Opérations'!$E$6:$E$3005,'Opérations'!$B$6:$B$3005,$A54,'Opérations'!$C$6:$C$3005,"Remboursement"))</f>
      </c>
      <c r="G54" s="14">
        <f>IF($A54="","",E54-F54)</f>
      </c>
      <c r="H54" s="15">
        <f>IF(OR($A54="",N(G54)&lt;=0),"",IF(SUMPRODUCT(MAX(('Opérations'!$B$6:$B$3005=$A54)*('Opérations'!$C$6:$C$3005="Crédit")*'Opérations'!$F$6:$F$3005))=0,"",SUMPRODUCT(MAX(('Opérations'!$B$6:$B$3005=$A54)*('Opérations'!$C$6:$C$3005="Crédit")*'Opérations'!$F$6:$F$3005))))</f>
      </c>
      <c r="I54" s="16">
        <f>IF($A54="","",IF(G54&lt;=0,"Soldé",IF(AND(H54&lt;&gt;"",H54&lt;TODAY()),"En retard",IF(AND(N(D54)&gt;0,G54&gt;D54),"Plafond dépassé","En cours"))))</f>
      </c>
      <c r="J54" s="17">
        <f>IF(OR($A54="",$B54="",N(G54)&lt;=0),"",HYPERLINK("https://wa.me/"&amp;IF(LEN(SUBSTITUTE(SUBSTITUTE(SUBSTITUTE(SUBSTITUTE(SUBSTITUTE($B54," ",""),"+",""),"-",""),".",""),"/",""))=9,"237"&amp;SUBSTITUTE(SUBSTITUTE(SUBSTITUTE(SUBSTITUTE(SUBSTITUTE($B54," ",""),"+",""),"-",""),".",""),"/",""),SUBSTITUTE(SUBSTITUTE(SUBSTITUTE(SUBSTITUTE(SUBSTITUTE($B54," ",""),"+",""),"-",""),".",""),"/",""))&amp;"?text="&amp;SUBSTITUTE("Bonjour "&amp;$A54&amp;", ici "&amp;'Paramètres'!$C$6&amp;". Petit rappel : il reste "&amp;FIXED(G54,0,TRUE)&amp;" FCFA à régler sur votre compte. Merci et bonne journée !"," ","%20"),"Relancer"))</f>
      </c>
      <c r="K54" s="16">
        <f>IF(N(G54)&gt;0,G54+ROW()/1000000,"")</f>
      </c>
    </row>
    <row r="55" spans="1:11" x14ac:dyDescent="0.25">
      <c r="A55" s="12"/>
      <c r="B55" s="12"/>
      <c r="C55" s="12"/>
      <c r="D55" s="13"/>
      <c r="E55" s="14">
        <f>IF($A55="","",SUMIFS('Opérations'!$E$6:$E$3005,'Opérations'!$B$6:$B$3005,$A55,'Opérations'!$C$6:$C$3005,"Crédit"))</f>
      </c>
      <c r="F55" s="14">
        <f>IF($A55="","",SUMIFS('Opérations'!$E$6:$E$3005,'Opérations'!$B$6:$B$3005,$A55,'Opérations'!$C$6:$C$3005,"Remboursement"))</f>
      </c>
      <c r="G55" s="14">
        <f>IF($A55="","",E55-F55)</f>
      </c>
      <c r="H55" s="15">
        <f>IF(OR($A55="",N(G55)&lt;=0),"",IF(SUMPRODUCT(MAX(('Opérations'!$B$6:$B$3005=$A55)*('Opérations'!$C$6:$C$3005="Crédit")*'Opérations'!$F$6:$F$3005))=0,"",SUMPRODUCT(MAX(('Opérations'!$B$6:$B$3005=$A55)*('Opérations'!$C$6:$C$3005="Crédit")*'Opérations'!$F$6:$F$3005))))</f>
      </c>
      <c r="I55" s="16">
        <f>IF($A55="","",IF(G55&lt;=0,"Soldé",IF(AND(H55&lt;&gt;"",H55&lt;TODAY()),"En retard",IF(AND(N(D55)&gt;0,G55&gt;D55),"Plafond dépassé","En cours"))))</f>
      </c>
      <c r="J55" s="17">
        <f>IF(OR($A55="",$B55="",N(G55)&lt;=0),"",HYPERLINK("https://wa.me/"&amp;IF(LEN(SUBSTITUTE(SUBSTITUTE(SUBSTITUTE(SUBSTITUTE(SUBSTITUTE($B55," ",""),"+",""),"-",""),".",""),"/",""))=9,"237"&amp;SUBSTITUTE(SUBSTITUTE(SUBSTITUTE(SUBSTITUTE(SUBSTITUTE($B55," ",""),"+",""),"-",""),".",""),"/",""),SUBSTITUTE(SUBSTITUTE(SUBSTITUTE(SUBSTITUTE(SUBSTITUTE($B55," ",""),"+",""),"-",""),".",""),"/",""))&amp;"?text="&amp;SUBSTITUTE("Bonjour "&amp;$A55&amp;", ici "&amp;'Paramètres'!$C$6&amp;". Petit rappel : il reste "&amp;FIXED(G55,0,TRUE)&amp;" FCFA à régler sur votre compte. Merci et bonne journée !"," ","%20"),"Relancer"))</f>
      </c>
      <c r="K55" s="16">
        <f>IF(N(G55)&gt;0,G55+ROW()/1000000,"")</f>
      </c>
    </row>
    <row r="56" spans="1:11" x14ac:dyDescent="0.25">
      <c r="A56" s="12"/>
      <c r="B56" s="12"/>
      <c r="C56" s="12"/>
      <c r="D56" s="13"/>
      <c r="E56" s="14">
        <f>IF($A56="","",SUMIFS('Opérations'!$E$6:$E$3005,'Opérations'!$B$6:$B$3005,$A56,'Opérations'!$C$6:$C$3005,"Crédit"))</f>
      </c>
      <c r="F56" s="14">
        <f>IF($A56="","",SUMIFS('Opérations'!$E$6:$E$3005,'Opérations'!$B$6:$B$3005,$A56,'Opérations'!$C$6:$C$3005,"Remboursement"))</f>
      </c>
      <c r="G56" s="14">
        <f>IF($A56="","",E56-F56)</f>
      </c>
      <c r="H56" s="15">
        <f>IF(OR($A56="",N(G56)&lt;=0),"",IF(SUMPRODUCT(MAX(('Opérations'!$B$6:$B$3005=$A56)*('Opérations'!$C$6:$C$3005="Crédit")*'Opérations'!$F$6:$F$3005))=0,"",SUMPRODUCT(MAX(('Opérations'!$B$6:$B$3005=$A56)*('Opérations'!$C$6:$C$3005="Crédit")*'Opérations'!$F$6:$F$3005))))</f>
      </c>
      <c r="I56" s="16">
        <f>IF($A56="","",IF(G56&lt;=0,"Soldé",IF(AND(H56&lt;&gt;"",H56&lt;TODAY()),"En retard",IF(AND(N(D56)&gt;0,G56&gt;D56),"Plafond dépassé","En cours"))))</f>
      </c>
      <c r="J56" s="17">
        <f>IF(OR($A56="",$B56="",N(G56)&lt;=0),"",HYPERLINK("https://wa.me/"&amp;IF(LEN(SUBSTITUTE(SUBSTITUTE(SUBSTITUTE(SUBSTITUTE(SUBSTITUTE($B56," ",""),"+",""),"-",""),".",""),"/",""))=9,"237"&amp;SUBSTITUTE(SUBSTITUTE(SUBSTITUTE(SUBSTITUTE(SUBSTITUTE($B56," ",""),"+",""),"-",""),".",""),"/",""),SUBSTITUTE(SUBSTITUTE(SUBSTITUTE(SUBSTITUTE(SUBSTITUTE($B56," ",""),"+",""),"-",""),".",""),"/",""))&amp;"?text="&amp;SUBSTITUTE("Bonjour "&amp;$A56&amp;", ici "&amp;'Paramètres'!$C$6&amp;". Petit rappel : il reste "&amp;FIXED(G56,0,TRUE)&amp;" FCFA à régler sur votre compte. Merci et bonne journée !"," ","%20"),"Relancer"))</f>
      </c>
      <c r="K56" s="16">
        <f>IF(N(G56)&gt;0,G56+ROW()/1000000,"")</f>
      </c>
    </row>
    <row r="57" spans="1:11" x14ac:dyDescent="0.25">
      <c r="A57" s="12"/>
      <c r="B57" s="12"/>
      <c r="C57" s="12"/>
      <c r="D57" s="13"/>
      <c r="E57" s="14">
        <f>IF($A57="","",SUMIFS('Opérations'!$E$6:$E$3005,'Opérations'!$B$6:$B$3005,$A57,'Opérations'!$C$6:$C$3005,"Crédit"))</f>
      </c>
      <c r="F57" s="14">
        <f>IF($A57="","",SUMIFS('Opérations'!$E$6:$E$3005,'Opérations'!$B$6:$B$3005,$A57,'Opérations'!$C$6:$C$3005,"Remboursement"))</f>
      </c>
      <c r="G57" s="14">
        <f>IF($A57="","",E57-F57)</f>
      </c>
      <c r="H57" s="15">
        <f>IF(OR($A57="",N(G57)&lt;=0),"",IF(SUMPRODUCT(MAX(('Opérations'!$B$6:$B$3005=$A57)*('Opérations'!$C$6:$C$3005="Crédit")*'Opérations'!$F$6:$F$3005))=0,"",SUMPRODUCT(MAX(('Opérations'!$B$6:$B$3005=$A57)*('Opérations'!$C$6:$C$3005="Crédit")*'Opérations'!$F$6:$F$3005))))</f>
      </c>
      <c r="I57" s="16">
        <f>IF($A57="","",IF(G57&lt;=0,"Soldé",IF(AND(H57&lt;&gt;"",H57&lt;TODAY()),"En retard",IF(AND(N(D57)&gt;0,G57&gt;D57),"Plafond dépassé","En cours"))))</f>
      </c>
      <c r="J57" s="17">
        <f>IF(OR($A57="",$B57="",N(G57)&lt;=0),"",HYPERLINK("https://wa.me/"&amp;IF(LEN(SUBSTITUTE(SUBSTITUTE(SUBSTITUTE(SUBSTITUTE(SUBSTITUTE($B57," ",""),"+",""),"-",""),".",""),"/",""))=9,"237"&amp;SUBSTITUTE(SUBSTITUTE(SUBSTITUTE(SUBSTITUTE(SUBSTITUTE($B57," ",""),"+",""),"-",""),".",""),"/",""),SUBSTITUTE(SUBSTITUTE(SUBSTITUTE(SUBSTITUTE(SUBSTITUTE($B57," ",""),"+",""),"-",""),".",""),"/",""))&amp;"?text="&amp;SUBSTITUTE("Bonjour "&amp;$A57&amp;", ici "&amp;'Paramètres'!$C$6&amp;". Petit rappel : il reste "&amp;FIXED(G57,0,TRUE)&amp;" FCFA à régler sur votre compte. Merci et bonne journée !"," ","%20"),"Relancer"))</f>
      </c>
      <c r="K57" s="16">
        <f>IF(N(G57)&gt;0,G57+ROW()/1000000,"")</f>
      </c>
    </row>
    <row r="58" spans="1:11" x14ac:dyDescent="0.25">
      <c r="A58" s="12"/>
      <c r="B58" s="12"/>
      <c r="C58" s="12"/>
      <c r="D58" s="13"/>
      <c r="E58" s="14">
        <f>IF($A58="","",SUMIFS('Opérations'!$E$6:$E$3005,'Opérations'!$B$6:$B$3005,$A58,'Opérations'!$C$6:$C$3005,"Crédit"))</f>
      </c>
      <c r="F58" s="14">
        <f>IF($A58="","",SUMIFS('Opérations'!$E$6:$E$3005,'Opérations'!$B$6:$B$3005,$A58,'Opérations'!$C$6:$C$3005,"Remboursement"))</f>
      </c>
      <c r="G58" s="14">
        <f>IF($A58="","",E58-F58)</f>
      </c>
      <c r="H58" s="15">
        <f>IF(OR($A58="",N(G58)&lt;=0),"",IF(SUMPRODUCT(MAX(('Opérations'!$B$6:$B$3005=$A58)*('Opérations'!$C$6:$C$3005="Crédit")*'Opérations'!$F$6:$F$3005))=0,"",SUMPRODUCT(MAX(('Opérations'!$B$6:$B$3005=$A58)*('Opérations'!$C$6:$C$3005="Crédit")*'Opérations'!$F$6:$F$3005))))</f>
      </c>
      <c r="I58" s="16">
        <f>IF($A58="","",IF(G58&lt;=0,"Soldé",IF(AND(H58&lt;&gt;"",H58&lt;TODAY()),"En retard",IF(AND(N(D58)&gt;0,G58&gt;D58),"Plafond dépassé","En cours"))))</f>
      </c>
      <c r="J58" s="17">
        <f>IF(OR($A58="",$B58="",N(G58)&lt;=0),"",HYPERLINK("https://wa.me/"&amp;IF(LEN(SUBSTITUTE(SUBSTITUTE(SUBSTITUTE(SUBSTITUTE(SUBSTITUTE($B58," ",""),"+",""),"-",""),".",""),"/",""))=9,"237"&amp;SUBSTITUTE(SUBSTITUTE(SUBSTITUTE(SUBSTITUTE(SUBSTITUTE($B58," ",""),"+",""),"-",""),".",""),"/",""),SUBSTITUTE(SUBSTITUTE(SUBSTITUTE(SUBSTITUTE(SUBSTITUTE($B58," ",""),"+",""),"-",""),".",""),"/",""))&amp;"?text="&amp;SUBSTITUTE("Bonjour "&amp;$A58&amp;", ici "&amp;'Paramètres'!$C$6&amp;". Petit rappel : il reste "&amp;FIXED(G58,0,TRUE)&amp;" FCFA à régler sur votre compte. Merci et bonne journée !"," ","%20"),"Relancer"))</f>
      </c>
      <c r="K58" s="16">
        <f>IF(N(G58)&gt;0,G58+ROW()/1000000,"")</f>
      </c>
    </row>
    <row r="59" spans="1:11" x14ac:dyDescent="0.25">
      <c r="A59" s="12"/>
      <c r="B59" s="12"/>
      <c r="C59" s="12"/>
      <c r="D59" s="13"/>
      <c r="E59" s="14">
        <f>IF($A59="","",SUMIFS('Opérations'!$E$6:$E$3005,'Opérations'!$B$6:$B$3005,$A59,'Opérations'!$C$6:$C$3005,"Crédit"))</f>
      </c>
      <c r="F59" s="14">
        <f>IF($A59="","",SUMIFS('Opérations'!$E$6:$E$3005,'Opérations'!$B$6:$B$3005,$A59,'Opérations'!$C$6:$C$3005,"Remboursement"))</f>
      </c>
      <c r="G59" s="14">
        <f>IF($A59="","",E59-F59)</f>
      </c>
      <c r="H59" s="15">
        <f>IF(OR($A59="",N(G59)&lt;=0),"",IF(SUMPRODUCT(MAX(('Opérations'!$B$6:$B$3005=$A59)*('Opérations'!$C$6:$C$3005="Crédit")*'Opérations'!$F$6:$F$3005))=0,"",SUMPRODUCT(MAX(('Opérations'!$B$6:$B$3005=$A59)*('Opérations'!$C$6:$C$3005="Crédit")*'Opérations'!$F$6:$F$3005))))</f>
      </c>
      <c r="I59" s="16">
        <f>IF($A59="","",IF(G59&lt;=0,"Soldé",IF(AND(H59&lt;&gt;"",H59&lt;TODAY()),"En retard",IF(AND(N(D59)&gt;0,G59&gt;D59),"Plafond dépassé","En cours"))))</f>
      </c>
      <c r="J59" s="17">
        <f>IF(OR($A59="",$B59="",N(G59)&lt;=0),"",HYPERLINK("https://wa.me/"&amp;IF(LEN(SUBSTITUTE(SUBSTITUTE(SUBSTITUTE(SUBSTITUTE(SUBSTITUTE($B59," ",""),"+",""),"-",""),".",""),"/",""))=9,"237"&amp;SUBSTITUTE(SUBSTITUTE(SUBSTITUTE(SUBSTITUTE(SUBSTITUTE($B59," ",""),"+",""),"-",""),".",""),"/",""),SUBSTITUTE(SUBSTITUTE(SUBSTITUTE(SUBSTITUTE(SUBSTITUTE($B59," ",""),"+",""),"-",""),".",""),"/",""))&amp;"?text="&amp;SUBSTITUTE("Bonjour "&amp;$A59&amp;", ici "&amp;'Paramètres'!$C$6&amp;". Petit rappel : il reste "&amp;FIXED(G59,0,TRUE)&amp;" FCFA à régler sur votre compte. Merci et bonne journée !"," ","%20"),"Relancer"))</f>
      </c>
      <c r="K59" s="16">
        <f>IF(N(G59)&gt;0,G59+ROW()/1000000,"")</f>
      </c>
    </row>
    <row r="60" spans="1:11" x14ac:dyDescent="0.25">
      <c r="A60" s="12"/>
      <c r="B60" s="12"/>
      <c r="C60" s="12"/>
      <c r="D60" s="13"/>
      <c r="E60" s="14">
        <f>IF($A60="","",SUMIFS('Opérations'!$E$6:$E$3005,'Opérations'!$B$6:$B$3005,$A60,'Opérations'!$C$6:$C$3005,"Crédit"))</f>
      </c>
      <c r="F60" s="14">
        <f>IF($A60="","",SUMIFS('Opérations'!$E$6:$E$3005,'Opérations'!$B$6:$B$3005,$A60,'Opérations'!$C$6:$C$3005,"Remboursement"))</f>
      </c>
      <c r="G60" s="14">
        <f>IF($A60="","",E60-F60)</f>
      </c>
      <c r="H60" s="15">
        <f>IF(OR($A60="",N(G60)&lt;=0),"",IF(SUMPRODUCT(MAX(('Opérations'!$B$6:$B$3005=$A60)*('Opérations'!$C$6:$C$3005="Crédit")*'Opérations'!$F$6:$F$3005))=0,"",SUMPRODUCT(MAX(('Opérations'!$B$6:$B$3005=$A60)*('Opérations'!$C$6:$C$3005="Crédit")*'Opérations'!$F$6:$F$3005))))</f>
      </c>
      <c r="I60" s="16">
        <f>IF($A60="","",IF(G60&lt;=0,"Soldé",IF(AND(H60&lt;&gt;"",H60&lt;TODAY()),"En retard",IF(AND(N(D60)&gt;0,G60&gt;D60),"Plafond dépassé","En cours"))))</f>
      </c>
      <c r="J60" s="17">
        <f>IF(OR($A60="",$B60="",N(G60)&lt;=0),"",HYPERLINK("https://wa.me/"&amp;IF(LEN(SUBSTITUTE(SUBSTITUTE(SUBSTITUTE(SUBSTITUTE(SUBSTITUTE($B60," ",""),"+",""),"-",""),".",""),"/",""))=9,"237"&amp;SUBSTITUTE(SUBSTITUTE(SUBSTITUTE(SUBSTITUTE(SUBSTITUTE($B60," ",""),"+",""),"-",""),".",""),"/",""),SUBSTITUTE(SUBSTITUTE(SUBSTITUTE(SUBSTITUTE(SUBSTITUTE($B60," ",""),"+",""),"-",""),".",""),"/",""))&amp;"?text="&amp;SUBSTITUTE("Bonjour "&amp;$A60&amp;", ici "&amp;'Paramètres'!$C$6&amp;". Petit rappel : il reste "&amp;FIXED(G60,0,TRUE)&amp;" FCFA à régler sur votre compte. Merci et bonne journée !"," ","%20"),"Relancer"))</f>
      </c>
      <c r="K60" s="16">
        <f>IF(N(G60)&gt;0,G60+ROW()/1000000,"")</f>
      </c>
    </row>
    <row r="61" spans="1:11" x14ac:dyDescent="0.25">
      <c r="A61" s="12"/>
      <c r="B61" s="12"/>
      <c r="C61" s="12"/>
      <c r="D61" s="13"/>
      <c r="E61" s="14">
        <f>IF($A61="","",SUMIFS('Opérations'!$E$6:$E$3005,'Opérations'!$B$6:$B$3005,$A61,'Opérations'!$C$6:$C$3005,"Crédit"))</f>
      </c>
      <c r="F61" s="14">
        <f>IF($A61="","",SUMIFS('Opérations'!$E$6:$E$3005,'Opérations'!$B$6:$B$3005,$A61,'Opérations'!$C$6:$C$3005,"Remboursement"))</f>
      </c>
      <c r="G61" s="14">
        <f>IF($A61="","",E61-F61)</f>
      </c>
      <c r="H61" s="15">
        <f>IF(OR($A61="",N(G61)&lt;=0),"",IF(SUMPRODUCT(MAX(('Opérations'!$B$6:$B$3005=$A61)*('Opérations'!$C$6:$C$3005="Crédit")*'Opérations'!$F$6:$F$3005))=0,"",SUMPRODUCT(MAX(('Opérations'!$B$6:$B$3005=$A61)*('Opérations'!$C$6:$C$3005="Crédit")*'Opérations'!$F$6:$F$3005))))</f>
      </c>
      <c r="I61" s="16">
        <f>IF($A61="","",IF(G61&lt;=0,"Soldé",IF(AND(H61&lt;&gt;"",H61&lt;TODAY()),"En retard",IF(AND(N(D61)&gt;0,G61&gt;D61),"Plafond dépassé","En cours"))))</f>
      </c>
      <c r="J61" s="17">
        <f>IF(OR($A61="",$B61="",N(G61)&lt;=0),"",HYPERLINK("https://wa.me/"&amp;IF(LEN(SUBSTITUTE(SUBSTITUTE(SUBSTITUTE(SUBSTITUTE(SUBSTITUTE($B61," ",""),"+",""),"-",""),".",""),"/",""))=9,"237"&amp;SUBSTITUTE(SUBSTITUTE(SUBSTITUTE(SUBSTITUTE(SUBSTITUTE($B61," ",""),"+",""),"-",""),".",""),"/",""),SUBSTITUTE(SUBSTITUTE(SUBSTITUTE(SUBSTITUTE(SUBSTITUTE($B61," ",""),"+",""),"-",""),".",""),"/",""))&amp;"?text="&amp;SUBSTITUTE("Bonjour "&amp;$A61&amp;", ici "&amp;'Paramètres'!$C$6&amp;". Petit rappel : il reste "&amp;FIXED(G61,0,TRUE)&amp;" FCFA à régler sur votre compte. Merci et bonne journée !"," ","%20"),"Relancer"))</f>
      </c>
      <c r="K61" s="16">
        <f>IF(N(G61)&gt;0,G61+ROW()/1000000,"")</f>
      </c>
    </row>
    <row r="62" spans="1:11" x14ac:dyDescent="0.25">
      <c r="A62" s="12"/>
      <c r="B62" s="12"/>
      <c r="C62" s="12"/>
      <c r="D62" s="13"/>
      <c r="E62" s="14">
        <f>IF($A62="","",SUMIFS('Opérations'!$E$6:$E$3005,'Opérations'!$B$6:$B$3005,$A62,'Opérations'!$C$6:$C$3005,"Crédit"))</f>
      </c>
      <c r="F62" s="14">
        <f>IF($A62="","",SUMIFS('Opérations'!$E$6:$E$3005,'Opérations'!$B$6:$B$3005,$A62,'Opérations'!$C$6:$C$3005,"Remboursement"))</f>
      </c>
      <c r="G62" s="14">
        <f>IF($A62="","",E62-F62)</f>
      </c>
      <c r="H62" s="15">
        <f>IF(OR($A62="",N(G62)&lt;=0),"",IF(SUMPRODUCT(MAX(('Opérations'!$B$6:$B$3005=$A62)*('Opérations'!$C$6:$C$3005="Crédit")*'Opérations'!$F$6:$F$3005))=0,"",SUMPRODUCT(MAX(('Opérations'!$B$6:$B$3005=$A62)*('Opérations'!$C$6:$C$3005="Crédit")*'Opérations'!$F$6:$F$3005))))</f>
      </c>
      <c r="I62" s="16">
        <f>IF($A62="","",IF(G62&lt;=0,"Soldé",IF(AND(H62&lt;&gt;"",H62&lt;TODAY()),"En retard",IF(AND(N(D62)&gt;0,G62&gt;D62),"Plafond dépassé","En cours"))))</f>
      </c>
      <c r="J62" s="17">
        <f>IF(OR($A62="",$B62="",N(G62)&lt;=0),"",HYPERLINK("https://wa.me/"&amp;IF(LEN(SUBSTITUTE(SUBSTITUTE(SUBSTITUTE(SUBSTITUTE(SUBSTITUTE($B62," ",""),"+",""),"-",""),".",""),"/",""))=9,"237"&amp;SUBSTITUTE(SUBSTITUTE(SUBSTITUTE(SUBSTITUTE(SUBSTITUTE($B62," ",""),"+",""),"-",""),".",""),"/",""),SUBSTITUTE(SUBSTITUTE(SUBSTITUTE(SUBSTITUTE(SUBSTITUTE($B62," ",""),"+",""),"-",""),".",""),"/",""))&amp;"?text="&amp;SUBSTITUTE("Bonjour "&amp;$A62&amp;", ici "&amp;'Paramètres'!$C$6&amp;". Petit rappel : il reste "&amp;FIXED(G62,0,TRUE)&amp;" FCFA à régler sur votre compte. Merci et bonne journée !"," ","%20"),"Relancer"))</f>
      </c>
      <c r="K62" s="16">
        <f>IF(N(G62)&gt;0,G62+ROW()/1000000,"")</f>
      </c>
    </row>
    <row r="63" spans="1:11" x14ac:dyDescent="0.25">
      <c r="A63" s="12"/>
      <c r="B63" s="12"/>
      <c r="C63" s="12"/>
      <c r="D63" s="13"/>
      <c r="E63" s="14">
        <f>IF($A63="","",SUMIFS('Opérations'!$E$6:$E$3005,'Opérations'!$B$6:$B$3005,$A63,'Opérations'!$C$6:$C$3005,"Crédit"))</f>
      </c>
      <c r="F63" s="14">
        <f>IF($A63="","",SUMIFS('Opérations'!$E$6:$E$3005,'Opérations'!$B$6:$B$3005,$A63,'Opérations'!$C$6:$C$3005,"Remboursement"))</f>
      </c>
      <c r="G63" s="14">
        <f>IF($A63="","",E63-F63)</f>
      </c>
      <c r="H63" s="15">
        <f>IF(OR($A63="",N(G63)&lt;=0),"",IF(SUMPRODUCT(MAX(('Opérations'!$B$6:$B$3005=$A63)*('Opérations'!$C$6:$C$3005="Crédit")*'Opérations'!$F$6:$F$3005))=0,"",SUMPRODUCT(MAX(('Opérations'!$B$6:$B$3005=$A63)*('Opérations'!$C$6:$C$3005="Crédit")*'Opérations'!$F$6:$F$3005))))</f>
      </c>
      <c r="I63" s="16">
        <f>IF($A63="","",IF(G63&lt;=0,"Soldé",IF(AND(H63&lt;&gt;"",H63&lt;TODAY()),"En retard",IF(AND(N(D63)&gt;0,G63&gt;D63),"Plafond dépassé","En cours"))))</f>
      </c>
      <c r="J63" s="17">
        <f>IF(OR($A63="",$B63="",N(G63)&lt;=0),"",HYPERLINK("https://wa.me/"&amp;IF(LEN(SUBSTITUTE(SUBSTITUTE(SUBSTITUTE(SUBSTITUTE(SUBSTITUTE($B63," ",""),"+",""),"-",""),".",""),"/",""))=9,"237"&amp;SUBSTITUTE(SUBSTITUTE(SUBSTITUTE(SUBSTITUTE(SUBSTITUTE($B63," ",""),"+",""),"-",""),".",""),"/",""),SUBSTITUTE(SUBSTITUTE(SUBSTITUTE(SUBSTITUTE(SUBSTITUTE($B63," ",""),"+",""),"-",""),".",""),"/",""))&amp;"?text="&amp;SUBSTITUTE("Bonjour "&amp;$A63&amp;", ici "&amp;'Paramètres'!$C$6&amp;". Petit rappel : il reste "&amp;FIXED(G63,0,TRUE)&amp;" FCFA à régler sur votre compte. Merci et bonne journée !"," ","%20"),"Relancer"))</f>
      </c>
      <c r="K63" s="16">
        <f>IF(N(G63)&gt;0,G63+ROW()/1000000,"")</f>
      </c>
    </row>
    <row r="64" spans="1:11" x14ac:dyDescent="0.25">
      <c r="A64" s="12"/>
      <c r="B64" s="12"/>
      <c r="C64" s="12"/>
      <c r="D64" s="13"/>
      <c r="E64" s="14">
        <f>IF($A64="","",SUMIFS('Opérations'!$E$6:$E$3005,'Opérations'!$B$6:$B$3005,$A64,'Opérations'!$C$6:$C$3005,"Crédit"))</f>
      </c>
      <c r="F64" s="14">
        <f>IF($A64="","",SUMIFS('Opérations'!$E$6:$E$3005,'Opérations'!$B$6:$B$3005,$A64,'Opérations'!$C$6:$C$3005,"Remboursement"))</f>
      </c>
      <c r="G64" s="14">
        <f>IF($A64="","",E64-F64)</f>
      </c>
      <c r="H64" s="15">
        <f>IF(OR($A64="",N(G64)&lt;=0),"",IF(SUMPRODUCT(MAX(('Opérations'!$B$6:$B$3005=$A64)*('Opérations'!$C$6:$C$3005="Crédit")*'Opérations'!$F$6:$F$3005))=0,"",SUMPRODUCT(MAX(('Opérations'!$B$6:$B$3005=$A64)*('Opérations'!$C$6:$C$3005="Crédit")*'Opérations'!$F$6:$F$3005))))</f>
      </c>
      <c r="I64" s="16">
        <f>IF($A64="","",IF(G64&lt;=0,"Soldé",IF(AND(H64&lt;&gt;"",H64&lt;TODAY()),"En retard",IF(AND(N(D64)&gt;0,G64&gt;D64),"Plafond dépassé","En cours"))))</f>
      </c>
      <c r="J64" s="17">
        <f>IF(OR($A64="",$B64="",N(G64)&lt;=0),"",HYPERLINK("https://wa.me/"&amp;IF(LEN(SUBSTITUTE(SUBSTITUTE(SUBSTITUTE(SUBSTITUTE(SUBSTITUTE($B64," ",""),"+",""),"-",""),".",""),"/",""))=9,"237"&amp;SUBSTITUTE(SUBSTITUTE(SUBSTITUTE(SUBSTITUTE(SUBSTITUTE($B64," ",""),"+",""),"-",""),".",""),"/",""),SUBSTITUTE(SUBSTITUTE(SUBSTITUTE(SUBSTITUTE(SUBSTITUTE($B64," ",""),"+",""),"-",""),".",""),"/",""))&amp;"?text="&amp;SUBSTITUTE("Bonjour "&amp;$A64&amp;", ici "&amp;'Paramètres'!$C$6&amp;". Petit rappel : il reste "&amp;FIXED(G64,0,TRUE)&amp;" FCFA à régler sur votre compte. Merci et bonne journée !"," ","%20"),"Relancer"))</f>
      </c>
      <c r="K64" s="16">
        <f>IF(N(G64)&gt;0,G64+ROW()/1000000,"")</f>
      </c>
    </row>
    <row r="65" spans="1:11" x14ac:dyDescent="0.25">
      <c r="A65" s="12"/>
      <c r="B65" s="12"/>
      <c r="C65" s="12"/>
      <c r="D65" s="13"/>
      <c r="E65" s="14">
        <f>IF($A65="","",SUMIFS('Opérations'!$E$6:$E$3005,'Opérations'!$B$6:$B$3005,$A65,'Opérations'!$C$6:$C$3005,"Crédit"))</f>
      </c>
      <c r="F65" s="14">
        <f>IF($A65="","",SUMIFS('Opérations'!$E$6:$E$3005,'Opérations'!$B$6:$B$3005,$A65,'Opérations'!$C$6:$C$3005,"Remboursement"))</f>
      </c>
      <c r="G65" s="14">
        <f>IF($A65="","",E65-F65)</f>
      </c>
      <c r="H65" s="15">
        <f>IF(OR($A65="",N(G65)&lt;=0),"",IF(SUMPRODUCT(MAX(('Opérations'!$B$6:$B$3005=$A65)*('Opérations'!$C$6:$C$3005="Crédit")*'Opérations'!$F$6:$F$3005))=0,"",SUMPRODUCT(MAX(('Opérations'!$B$6:$B$3005=$A65)*('Opérations'!$C$6:$C$3005="Crédit")*'Opérations'!$F$6:$F$3005))))</f>
      </c>
      <c r="I65" s="16">
        <f>IF($A65="","",IF(G65&lt;=0,"Soldé",IF(AND(H65&lt;&gt;"",H65&lt;TODAY()),"En retard",IF(AND(N(D65)&gt;0,G65&gt;D65),"Plafond dépassé","En cours"))))</f>
      </c>
      <c r="J65" s="17">
        <f>IF(OR($A65="",$B65="",N(G65)&lt;=0),"",HYPERLINK("https://wa.me/"&amp;IF(LEN(SUBSTITUTE(SUBSTITUTE(SUBSTITUTE(SUBSTITUTE(SUBSTITUTE($B65," ",""),"+",""),"-",""),".",""),"/",""))=9,"237"&amp;SUBSTITUTE(SUBSTITUTE(SUBSTITUTE(SUBSTITUTE(SUBSTITUTE($B65," ",""),"+",""),"-",""),".",""),"/",""),SUBSTITUTE(SUBSTITUTE(SUBSTITUTE(SUBSTITUTE(SUBSTITUTE($B65," ",""),"+",""),"-",""),".",""),"/",""))&amp;"?text="&amp;SUBSTITUTE("Bonjour "&amp;$A65&amp;", ici "&amp;'Paramètres'!$C$6&amp;". Petit rappel : il reste "&amp;FIXED(G65,0,TRUE)&amp;" FCFA à régler sur votre compte. Merci et bonne journée !"," ","%20"),"Relancer"))</f>
      </c>
      <c r="K65" s="16">
        <f>IF(N(G65)&gt;0,G65+ROW()/1000000,"")</f>
      </c>
    </row>
    <row r="66" spans="1:11" x14ac:dyDescent="0.25">
      <c r="A66" s="12"/>
      <c r="B66" s="12"/>
      <c r="C66" s="12"/>
      <c r="D66" s="13"/>
      <c r="E66" s="14">
        <f>IF($A66="","",SUMIFS('Opérations'!$E$6:$E$3005,'Opérations'!$B$6:$B$3005,$A66,'Opérations'!$C$6:$C$3005,"Crédit"))</f>
      </c>
      <c r="F66" s="14">
        <f>IF($A66="","",SUMIFS('Opérations'!$E$6:$E$3005,'Opérations'!$B$6:$B$3005,$A66,'Opérations'!$C$6:$C$3005,"Remboursement"))</f>
      </c>
      <c r="G66" s="14">
        <f>IF($A66="","",E66-F66)</f>
      </c>
      <c r="H66" s="15">
        <f>IF(OR($A66="",N(G66)&lt;=0),"",IF(SUMPRODUCT(MAX(('Opérations'!$B$6:$B$3005=$A66)*('Opérations'!$C$6:$C$3005="Crédit")*'Opérations'!$F$6:$F$3005))=0,"",SUMPRODUCT(MAX(('Opérations'!$B$6:$B$3005=$A66)*('Opérations'!$C$6:$C$3005="Crédit")*'Opérations'!$F$6:$F$3005))))</f>
      </c>
      <c r="I66" s="16">
        <f>IF($A66="","",IF(G66&lt;=0,"Soldé",IF(AND(H66&lt;&gt;"",H66&lt;TODAY()),"En retard",IF(AND(N(D66)&gt;0,G66&gt;D66),"Plafond dépassé","En cours"))))</f>
      </c>
      <c r="J66" s="17">
        <f>IF(OR($A66="",$B66="",N(G66)&lt;=0),"",HYPERLINK("https://wa.me/"&amp;IF(LEN(SUBSTITUTE(SUBSTITUTE(SUBSTITUTE(SUBSTITUTE(SUBSTITUTE($B66," ",""),"+",""),"-",""),".",""),"/",""))=9,"237"&amp;SUBSTITUTE(SUBSTITUTE(SUBSTITUTE(SUBSTITUTE(SUBSTITUTE($B66," ",""),"+",""),"-",""),".",""),"/",""),SUBSTITUTE(SUBSTITUTE(SUBSTITUTE(SUBSTITUTE(SUBSTITUTE($B66," ",""),"+",""),"-",""),".",""),"/",""))&amp;"?text="&amp;SUBSTITUTE("Bonjour "&amp;$A66&amp;", ici "&amp;'Paramètres'!$C$6&amp;". Petit rappel : il reste "&amp;FIXED(G66,0,TRUE)&amp;" FCFA à régler sur votre compte. Merci et bonne journée !"," ","%20"),"Relancer"))</f>
      </c>
      <c r="K66" s="16">
        <f>IF(N(G66)&gt;0,G66+ROW()/1000000,"")</f>
      </c>
    </row>
    <row r="67" spans="1:11" x14ac:dyDescent="0.25">
      <c r="A67" s="12"/>
      <c r="B67" s="12"/>
      <c r="C67" s="12"/>
      <c r="D67" s="13"/>
      <c r="E67" s="14">
        <f>IF($A67="","",SUMIFS('Opérations'!$E$6:$E$3005,'Opérations'!$B$6:$B$3005,$A67,'Opérations'!$C$6:$C$3005,"Crédit"))</f>
      </c>
      <c r="F67" s="14">
        <f>IF($A67="","",SUMIFS('Opérations'!$E$6:$E$3005,'Opérations'!$B$6:$B$3005,$A67,'Opérations'!$C$6:$C$3005,"Remboursement"))</f>
      </c>
      <c r="G67" s="14">
        <f>IF($A67="","",E67-F67)</f>
      </c>
      <c r="H67" s="15">
        <f>IF(OR($A67="",N(G67)&lt;=0),"",IF(SUMPRODUCT(MAX(('Opérations'!$B$6:$B$3005=$A67)*('Opérations'!$C$6:$C$3005="Crédit")*'Opérations'!$F$6:$F$3005))=0,"",SUMPRODUCT(MAX(('Opérations'!$B$6:$B$3005=$A67)*('Opérations'!$C$6:$C$3005="Crédit")*'Opérations'!$F$6:$F$3005))))</f>
      </c>
      <c r="I67" s="16">
        <f>IF($A67="","",IF(G67&lt;=0,"Soldé",IF(AND(H67&lt;&gt;"",H67&lt;TODAY()),"En retard",IF(AND(N(D67)&gt;0,G67&gt;D67),"Plafond dépassé","En cours"))))</f>
      </c>
      <c r="J67" s="17">
        <f>IF(OR($A67="",$B67="",N(G67)&lt;=0),"",HYPERLINK("https://wa.me/"&amp;IF(LEN(SUBSTITUTE(SUBSTITUTE(SUBSTITUTE(SUBSTITUTE(SUBSTITUTE($B67," ",""),"+",""),"-",""),".",""),"/",""))=9,"237"&amp;SUBSTITUTE(SUBSTITUTE(SUBSTITUTE(SUBSTITUTE(SUBSTITUTE($B67," ",""),"+",""),"-",""),".",""),"/",""),SUBSTITUTE(SUBSTITUTE(SUBSTITUTE(SUBSTITUTE(SUBSTITUTE($B67," ",""),"+",""),"-",""),".",""),"/",""))&amp;"?text="&amp;SUBSTITUTE("Bonjour "&amp;$A67&amp;", ici "&amp;'Paramètres'!$C$6&amp;". Petit rappel : il reste "&amp;FIXED(G67,0,TRUE)&amp;" FCFA à régler sur votre compte. Merci et bonne journée !"," ","%20"),"Relancer"))</f>
      </c>
      <c r="K67" s="16">
        <f>IF(N(G67)&gt;0,G67+ROW()/1000000,"")</f>
      </c>
    </row>
    <row r="68" spans="1:11" x14ac:dyDescent="0.25">
      <c r="A68" s="12"/>
      <c r="B68" s="12"/>
      <c r="C68" s="12"/>
      <c r="D68" s="13"/>
      <c r="E68" s="14">
        <f>IF($A68="","",SUMIFS('Opérations'!$E$6:$E$3005,'Opérations'!$B$6:$B$3005,$A68,'Opérations'!$C$6:$C$3005,"Crédit"))</f>
      </c>
      <c r="F68" s="14">
        <f>IF($A68="","",SUMIFS('Opérations'!$E$6:$E$3005,'Opérations'!$B$6:$B$3005,$A68,'Opérations'!$C$6:$C$3005,"Remboursement"))</f>
      </c>
      <c r="G68" s="14">
        <f>IF($A68="","",E68-F68)</f>
      </c>
      <c r="H68" s="15">
        <f>IF(OR($A68="",N(G68)&lt;=0),"",IF(SUMPRODUCT(MAX(('Opérations'!$B$6:$B$3005=$A68)*('Opérations'!$C$6:$C$3005="Crédit")*'Opérations'!$F$6:$F$3005))=0,"",SUMPRODUCT(MAX(('Opérations'!$B$6:$B$3005=$A68)*('Opérations'!$C$6:$C$3005="Crédit")*'Opérations'!$F$6:$F$3005))))</f>
      </c>
      <c r="I68" s="16">
        <f>IF($A68="","",IF(G68&lt;=0,"Soldé",IF(AND(H68&lt;&gt;"",H68&lt;TODAY()),"En retard",IF(AND(N(D68)&gt;0,G68&gt;D68),"Plafond dépassé","En cours"))))</f>
      </c>
      <c r="J68" s="17">
        <f>IF(OR($A68="",$B68="",N(G68)&lt;=0),"",HYPERLINK("https://wa.me/"&amp;IF(LEN(SUBSTITUTE(SUBSTITUTE(SUBSTITUTE(SUBSTITUTE(SUBSTITUTE($B68," ",""),"+",""),"-",""),".",""),"/",""))=9,"237"&amp;SUBSTITUTE(SUBSTITUTE(SUBSTITUTE(SUBSTITUTE(SUBSTITUTE($B68," ",""),"+",""),"-",""),".",""),"/",""),SUBSTITUTE(SUBSTITUTE(SUBSTITUTE(SUBSTITUTE(SUBSTITUTE($B68," ",""),"+",""),"-",""),".",""),"/",""))&amp;"?text="&amp;SUBSTITUTE("Bonjour "&amp;$A68&amp;", ici "&amp;'Paramètres'!$C$6&amp;". Petit rappel : il reste "&amp;FIXED(G68,0,TRUE)&amp;" FCFA à régler sur votre compte. Merci et bonne journée !"," ","%20"),"Relancer"))</f>
      </c>
      <c r="K68" s="16">
        <f>IF(N(G68)&gt;0,G68+ROW()/1000000,"")</f>
      </c>
    </row>
    <row r="69" spans="1:11" x14ac:dyDescent="0.25">
      <c r="A69" s="12"/>
      <c r="B69" s="12"/>
      <c r="C69" s="12"/>
      <c r="D69" s="13"/>
      <c r="E69" s="14">
        <f>IF($A69="","",SUMIFS('Opérations'!$E$6:$E$3005,'Opérations'!$B$6:$B$3005,$A69,'Opérations'!$C$6:$C$3005,"Crédit"))</f>
      </c>
      <c r="F69" s="14">
        <f>IF($A69="","",SUMIFS('Opérations'!$E$6:$E$3005,'Opérations'!$B$6:$B$3005,$A69,'Opérations'!$C$6:$C$3005,"Remboursement"))</f>
      </c>
      <c r="G69" s="14">
        <f>IF($A69="","",E69-F69)</f>
      </c>
      <c r="H69" s="15">
        <f>IF(OR($A69="",N(G69)&lt;=0),"",IF(SUMPRODUCT(MAX(('Opérations'!$B$6:$B$3005=$A69)*('Opérations'!$C$6:$C$3005="Crédit")*'Opérations'!$F$6:$F$3005))=0,"",SUMPRODUCT(MAX(('Opérations'!$B$6:$B$3005=$A69)*('Opérations'!$C$6:$C$3005="Crédit")*'Opérations'!$F$6:$F$3005))))</f>
      </c>
      <c r="I69" s="16">
        <f>IF($A69="","",IF(G69&lt;=0,"Soldé",IF(AND(H69&lt;&gt;"",H69&lt;TODAY()),"En retard",IF(AND(N(D69)&gt;0,G69&gt;D69),"Plafond dépassé","En cours"))))</f>
      </c>
      <c r="J69" s="17">
        <f>IF(OR($A69="",$B69="",N(G69)&lt;=0),"",HYPERLINK("https://wa.me/"&amp;IF(LEN(SUBSTITUTE(SUBSTITUTE(SUBSTITUTE(SUBSTITUTE(SUBSTITUTE($B69," ",""),"+",""),"-",""),".",""),"/",""))=9,"237"&amp;SUBSTITUTE(SUBSTITUTE(SUBSTITUTE(SUBSTITUTE(SUBSTITUTE($B69," ",""),"+",""),"-",""),".",""),"/",""),SUBSTITUTE(SUBSTITUTE(SUBSTITUTE(SUBSTITUTE(SUBSTITUTE($B69," ",""),"+",""),"-",""),".",""),"/",""))&amp;"?text="&amp;SUBSTITUTE("Bonjour "&amp;$A69&amp;", ici "&amp;'Paramètres'!$C$6&amp;". Petit rappel : il reste "&amp;FIXED(G69,0,TRUE)&amp;" FCFA à régler sur votre compte. Merci et bonne journée !"," ","%20"),"Relancer"))</f>
      </c>
      <c r="K69" s="16">
        <f>IF(N(G69)&gt;0,G69+ROW()/1000000,"")</f>
      </c>
    </row>
    <row r="70" spans="1:11" x14ac:dyDescent="0.25">
      <c r="A70" s="12"/>
      <c r="B70" s="12"/>
      <c r="C70" s="12"/>
      <c r="D70" s="13"/>
      <c r="E70" s="14">
        <f>IF($A70="","",SUMIFS('Opérations'!$E$6:$E$3005,'Opérations'!$B$6:$B$3005,$A70,'Opérations'!$C$6:$C$3005,"Crédit"))</f>
      </c>
      <c r="F70" s="14">
        <f>IF($A70="","",SUMIFS('Opérations'!$E$6:$E$3005,'Opérations'!$B$6:$B$3005,$A70,'Opérations'!$C$6:$C$3005,"Remboursement"))</f>
      </c>
      <c r="G70" s="14">
        <f>IF($A70="","",E70-F70)</f>
      </c>
      <c r="H70" s="15">
        <f>IF(OR($A70="",N(G70)&lt;=0),"",IF(SUMPRODUCT(MAX(('Opérations'!$B$6:$B$3005=$A70)*('Opérations'!$C$6:$C$3005="Crédit")*'Opérations'!$F$6:$F$3005))=0,"",SUMPRODUCT(MAX(('Opérations'!$B$6:$B$3005=$A70)*('Opérations'!$C$6:$C$3005="Crédit")*'Opérations'!$F$6:$F$3005))))</f>
      </c>
      <c r="I70" s="16">
        <f>IF($A70="","",IF(G70&lt;=0,"Soldé",IF(AND(H70&lt;&gt;"",H70&lt;TODAY()),"En retard",IF(AND(N(D70)&gt;0,G70&gt;D70),"Plafond dépassé","En cours"))))</f>
      </c>
      <c r="J70" s="17">
        <f>IF(OR($A70="",$B70="",N(G70)&lt;=0),"",HYPERLINK("https://wa.me/"&amp;IF(LEN(SUBSTITUTE(SUBSTITUTE(SUBSTITUTE(SUBSTITUTE(SUBSTITUTE($B70," ",""),"+",""),"-",""),".",""),"/",""))=9,"237"&amp;SUBSTITUTE(SUBSTITUTE(SUBSTITUTE(SUBSTITUTE(SUBSTITUTE($B70," ",""),"+",""),"-",""),".",""),"/",""),SUBSTITUTE(SUBSTITUTE(SUBSTITUTE(SUBSTITUTE(SUBSTITUTE($B70," ",""),"+",""),"-",""),".",""),"/",""))&amp;"?text="&amp;SUBSTITUTE("Bonjour "&amp;$A70&amp;", ici "&amp;'Paramètres'!$C$6&amp;". Petit rappel : il reste "&amp;FIXED(G70,0,TRUE)&amp;" FCFA à régler sur votre compte. Merci et bonne journée !"," ","%20"),"Relancer"))</f>
      </c>
      <c r="K70" s="16">
        <f>IF(N(G70)&gt;0,G70+ROW()/1000000,"")</f>
      </c>
    </row>
    <row r="71" spans="1:11" x14ac:dyDescent="0.25">
      <c r="A71" s="12"/>
      <c r="B71" s="12"/>
      <c r="C71" s="12"/>
      <c r="D71" s="13"/>
      <c r="E71" s="14">
        <f>IF($A71="","",SUMIFS('Opérations'!$E$6:$E$3005,'Opérations'!$B$6:$B$3005,$A71,'Opérations'!$C$6:$C$3005,"Crédit"))</f>
      </c>
      <c r="F71" s="14">
        <f>IF($A71="","",SUMIFS('Opérations'!$E$6:$E$3005,'Opérations'!$B$6:$B$3005,$A71,'Opérations'!$C$6:$C$3005,"Remboursement"))</f>
      </c>
      <c r="G71" s="14">
        <f>IF($A71="","",E71-F71)</f>
      </c>
      <c r="H71" s="15">
        <f>IF(OR($A71="",N(G71)&lt;=0),"",IF(SUMPRODUCT(MAX(('Opérations'!$B$6:$B$3005=$A71)*('Opérations'!$C$6:$C$3005="Crédit")*'Opérations'!$F$6:$F$3005))=0,"",SUMPRODUCT(MAX(('Opérations'!$B$6:$B$3005=$A71)*('Opérations'!$C$6:$C$3005="Crédit")*'Opérations'!$F$6:$F$3005))))</f>
      </c>
      <c r="I71" s="16">
        <f>IF($A71="","",IF(G71&lt;=0,"Soldé",IF(AND(H71&lt;&gt;"",H71&lt;TODAY()),"En retard",IF(AND(N(D71)&gt;0,G71&gt;D71),"Plafond dépassé","En cours"))))</f>
      </c>
      <c r="J71" s="17">
        <f>IF(OR($A71="",$B71="",N(G71)&lt;=0),"",HYPERLINK("https://wa.me/"&amp;IF(LEN(SUBSTITUTE(SUBSTITUTE(SUBSTITUTE(SUBSTITUTE(SUBSTITUTE($B71," ",""),"+",""),"-",""),".",""),"/",""))=9,"237"&amp;SUBSTITUTE(SUBSTITUTE(SUBSTITUTE(SUBSTITUTE(SUBSTITUTE($B71," ",""),"+",""),"-",""),".",""),"/",""),SUBSTITUTE(SUBSTITUTE(SUBSTITUTE(SUBSTITUTE(SUBSTITUTE($B71," ",""),"+",""),"-",""),".",""),"/",""))&amp;"?text="&amp;SUBSTITUTE("Bonjour "&amp;$A71&amp;", ici "&amp;'Paramètres'!$C$6&amp;". Petit rappel : il reste "&amp;FIXED(G71,0,TRUE)&amp;" FCFA à régler sur votre compte. Merci et bonne journée !"," ","%20"),"Relancer"))</f>
      </c>
      <c r="K71" s="16">
        <f>IF(N(G71)&gt;0,G71+ROW()/1000000,"")</f>
      </c>
    </row>
    <row r="72" spans="1:11" x14ac:dyDescent="0.25">
      <c r="A72" s="12"/>
      <c r="B72" s="12"/>
      <c r="C72" s="12"/>
      <c r="D72" s="13"/>
      <c r="E72" s="14">
        <f>IF($A72="","",SUMIFS('Opérations'!$E$6:$E$3005,'Opérations'!$B$6:$B$3005,$A72,'Opérations'!$C$6:$C$3005,"Crédit"))</f>
      </c>
      <c r="F72" s="14">
        <f>IF($A72="","",SUMIFS('Opérations'!$E$6:$E$3005,'Opérations'!$B$6:$B$3005,$A72,'Opérations'!$C$6:$C$3005,"Remboursement"))</f>
      </c>
      <c r="G72" s="14">
        <f>IF($A72="","",E72-F72)</f>
      </c>
      <c r="H72" s="15">
        <f>IF(OR($A72="",N(G72)&lt;=0),"",IF(SUMPRODUCT(MAX(('Opérations'!$B$6:$B$3005=$A72)*('Opérations'!$C$6:$C$3005="Crédit")*'Opérations'!$F$6:$F$3005))=0,"",SUMPRODUCT(MAX(('Opérations'!$B$6:$B$3005=$A72)*('Opérations'!$C$6:$C$3005="Crédit")*'Opérations'!$F$6:$F$3005))))</f>
      </c>
      <c r="I72" s="16">
        <f>IF($A72="","",IF(G72&lt;=0,"Soldé",IF(AND(H72&lt;&gt;"",H72&lt;TODAY()),"En retard",IF(AND(N(D72)&gt;0,G72&gt;D72),"Plafond dépassé","En cours"))))</f>
      </c>
      <c r="J72" s="17">
        <f>IF(OR($A72="",$B72="",N(G72)&lt;=0),"",HYPERLINK("https://wa.me/"&amp;IF(LEN(SUBSTITUTE(SUBSTITUTE(SUBSTITUTE(SUBSTITUTE(SUBSTITUTE($B72," ",""),"+",""),"-",""),".",""),"/",""))=9,"237"&amp;SUBSTITUTE(SUBSTITUTE(SUBSTITUTE(SUBSTITUTE(SUBSTITUTE($B72," ",""),"+",""),"-",""),".",""),"/",""),SUBSTITUTE(SUBSTITUTE(SUBSTITUTE(SUBSTITUTE(SUBSTITUTE($B72," ",""),"+",""),"-",""),".",""),"/",""))&amp;"?text="&amp;SUBSTITUTE("Bonjour "&amp;$A72&amp;", ici "&amp;'Paramètres'!$C$6&amp;". Petit rappel : il reste "&amp;FIXED(G72,0,TRUE)&amp;" FCFA à régler sur votre compte. Merci et bonne journée !"," ","%20"),"Relancer"))</f>
      </c>
      <c r="K72" s="16">
        <f>IF(N(G72)&gt;0,G72+ROW()/1000000,"")</f>
      </c>
    </row>
    <row r="73" spans="1:11" x14ac:dyDescent="0.25">
      <c r="A73" s="12"/>
      <c r="B73" s="12"/>
      <c r="C73" s="12"/>
      <c r="D73" s="13"/>
      <c r="E73" s="14">
        <f>IF($A73="","",SUMIFS('Opérations'!$E$6:$E$3005,'Opérations'!$B$6:$B$3005,$A73,'Opérations'!$C$6:$C$3005,"Crédit"))</f>
      </c>
      <c r="F73" s="14">
        <f>IF($A73="","",SUMIFS('Opérations'!$E$6:$E$3005,'Opérations'!$B$6:$B$3005,$A73,'Opérations'!$C$6:$C$3005,"Remboursement"))</f>
      </c>
      <c r="G73" s="14">
        <f>IF($A73="","",E73-F73)</f>
      </c>
      <c r="H73" s="15">
        <f>IF(OR($A73="",N(G73)&lt;=0),"",IF(SUMPRODUCT(MAX(('Opérations'!$B$6:$B$3005=$A73)*('Opérations'!$C$6:$C$3005="Crédit")*'Opérations'!$F$6:$F$3005))=0,"",SUMPRODUCT(MAX(('Opérations'!$B$6:$B$3005=$A73)*('Opérations'!$C$6:$C$3005="Crédit")*'Opérations'!$F$6:$F$3005))))</f>
      </c>
      <c r="I73" s="16">
        <f>IF($A73="","",IF(G73&lt;=0,"Soldé",IF(AND(H73&lt;&gt;"",H73&lt;TODAY()),"En retard",IF(AND(N(D73)&gt;0,G73&gt;D73),"Plafond dépassé","En cours"))))</f>
      </c>
      <c r="J73" s="17">
        <f>IF(OR($A73="",$B73="",N(G73)&lt;=0),"",HYPERLINK("https://wa.me/"&amp;IF(LEN(SUBSTITUTE(SUBSTITUTE(SUBSTITUTE(SUBSTITUTE(SUBSTITUTE($B73," ",""),"+",""),"-",""),".",""),"/",""))=9,"237"&amp;SUBSTITUTE(SUBSTITUTE(SUBSTITUTE(SUBSTITUTE(SUBSTITUTE($B73," ",""),"+",""),"-",""),".",""),"/",""),SUBSTITUTE(SUBSTITUTE(SUBSTITUTE(SUBSTITUTE(SUBSTITUTE($B73," ",""),"+",""),"-",""),".",""),"/",""))&amp;"?text="&amp;SUBSTITUTE("Bonjour "&amp;$A73&amp;", ici "&amp;'Paramètres'!$C$6&amp;". Petit rappel : il reste "&amp;FIXED(G73,0,TRUE)&amp;" FCFA à régler sur votre compte. Merci et bonne journée !"," ","%20"),"Relancer"))</f>
      </c>
      <c r="K73" s="16">
        <f>IF(N(G73)&gt;0,G73+ROW()/1000000,"")</f>
      </c>
    </row>
    <row r="74" spans="1:11" x14ac:dyDescent="0.25">
      <c r="A74" s="12"/>
      <c r="B74" s="12"/>
      <c r="C74" s="12"/>
      <c r="D74" s="13"/>
      <c r="E74" s="14">
        <f>IF($A74="","",SUMIFS('Opérations'!$E$6:$E$3005,'Opérations'!$B$6:$B$3005,$A74,'Opérations'!$C$6:$C$3005,"Crédit"))</f>
      </c>
      <c r="F74" s="14">
        <f>IF($A74="","",SUMIFS('Opérations'!$E$6:$E$3005,'Opérations'!$B$6:$B$3005,$A74,'Opérations'!$C$6:$C$3005,"Remboursement"))</f>
      </c>
      <c r="G74" s="14">
        <f>IF($A74="","",E74-F74)</f>
      </c>
      <c r="H74" s="15">
        <f>IF(OR($A74="",N(G74)&lt;=0),"",IF(SUMPRODUCT(MAX(('Opérations'!$B$6:$B$3005=$A74)*('Opérations'!$C$6:$C$3005="Crédit")*'Opérations'!$F$6:$F$3005))=0,"",SUMPRODUCT(MAX(('Opérations'!$B$6:$B$3005=$A74)*('Opérations'!$C$6:$C$3005="Crédit")*'Opérations'!$F$6:$F$3005))))</f>
      </c>
      <c r="I74" s="16">
        <f>IF($A74="","",IF(G74&lt;=0,"Soldé",IF(AND(H74&lt;&gt;"",H74&lt;TODAY()),"En retard",IF(AND(N(D74)&gt;0,G74&gt;D74),"Plafond dépassé","En cours"))))</f>
      </c>
      <c r="J74" s="17">
        <f>IF(OR($A74="",$B74="",N(G74)&lt;=0),"",HYPERLINK("https://wa.me/"&amp;IF(LEN(SUBSTITUTE(SUBSTITUTE(SUBSTITUTE(SUBSTITUTE(SUBSTITUTE($B74," ",""),"+",""),"-",""),".",""),"/",""))=9,"237"&amp;SUBSTITUTE(SUBSTITUTE(SUBSTITUTE(SUBSTITUTE(SUBSTITUTE($B74," ",""),"+",""),"-",""),".",""),"/",""),SUBSTITUTE(SUBSTITUTE(SUBSTITUTE(SUBSTITUTE(SUBSTITUTE($B74," ",""),"+",""),"-",""),".",""),"/",""))&amp;"?text="&amp;SUBSTITUTE("Bonjour "&amp;$A74&amp;", ici "&amp;'Paramètres'!$C$6&amp;". Petit rappel : il reste "&amp;FIXED(G74,0,TRUE)&amp;" FCFA à régler sur votre compte. Merci et bonne journée !"," ","%20"),"Relancer"))</f>
      </c>
      <c r="K74" s="16">
        <f>IF(N(G74)&gt;0,G74+ROW()/1000000,"")</f>
      </c>
    </row>
    <row r="75" spans="1:11" x14ac:dyDescent="0.25">
      <c r="A75" s="12"/>
      <c r="B75" s="12"/>
      <c r="C75" s="12"/>
      <c r="D75" s="13"/>
      <c r="E75" s="14">
        <f>IF($A75="","",SUMIFS('Opérations'!$E$6:$E$3005,'Opérations'!$B$6:$B$3005,$A75,'Opérations'!$C$6:$C$3005,"Crédit"))</f>
      </c>
      <c r="F75" s="14">
        <f>IF($A75="","",SUMIFS('Opérations'!$E$6:$E$3005,'Opérations'!$B$6:$B$3005,$A75,'Opérations'!$C$6:$C$3005,"Remboursement"))</f>
      </c>
      <c r="G75" s="14">
        <f>IF($A75="","",E75-F75)</f>
      </c>
      <c r="H75" s="15">
        <f>IF(OR($A75="",N(G75)&lt;=0),"",IF(SUMPRODUCT(MAX(('Opérations'!$B$6:$B$3005=$A75)*('Opérations'!$C$6:$C$3005="Crédit")*'Opérations'!$F$6:$F$3005))=0,"",SUMPRODUCT(MAX(('Opérations'!$B$6:$B$3005=$A75)*('Opérations'!$C$6:$C$3005="Crédit")*'Opérations'!$F$6:$F$3005))))</f>
      </c>
      <c r="I75" s="16">
        <f>IF($A75="","",IF(G75&lt;=0,"Soldé",IF(AND(H75&lt;&gt;"",H75&lt;TODAY()),"En retard",IF(AND(N(D75)&gt;0,G75&gt;D75),"Plafond dépassé","En cours"))))</f>
      </c>
      <c r="J75" s="17">
        <f>IF(OR($A75="",$B75="",N(G75)&lt;=0),"",HYPERLINK("https://wa.me/"&amp;IF(LEN(SUBSTITUTE(SUBSTITUTE(SUBSTITUTE(SUBSTITUTE(SUBSTITUTE($B75," ",""),"+",""),"-",""),".",""),"/",""))=9,"237"&amp;SUBSTITUTE(SUBSTITUTE(SUBSTITUTE(SUBSTITUTE(SUBSTITUTE($B75," ",""),"+",""),"-",""),".",""),"/",""),SUBSTITUTE(SUBSTITUTE(SUBSTITUTE(SUBSTITUTE(SUBSTITUTE($B75," ",""),"+",""),"-",""),".",""),"/",""))&amp;"?text="&amp;SUBSTITUTE("Bonjour "&amp;$A75&amp;", ici "&amp;'Paramètres'!$C$6&amp;". Petit rappel : il reste "&amp;FIXED(G75,0,TRUE)&amp;" FCFA à régler sur votre compte. Merci et bonne journée !"," ","%20"),"Relancer"))</f>
      </c>
      <c r="K75" s="16">
        <f>IF(N(G75)&gt;0,G75+ROW()/1000000,"")</f>
      </c>
    </row>
    <row r="76" spans="1:11" x14ac:dyDescent="0.25">
      <c r="A76" s="12"/>
      <c r="B76" s="12"/>
      <c r="C76" s="12"/>
      <c r="D76" s="13"/>
      <c r="E76" s="14">
        <f>IF($A76="","",SUMIFS('Opérations'!$E$6:$E$3005,'Opérations'!$B$6:$B$3005,$A76,'Opérations'!$C$6:$C$3005,"Crédit"))</f>
      </c>
      <c r="F76" s="14">
        <f>IF($A76="","",SUMIFS('Opérations'!$E$6:$E$3005,'Opérations'!$B$6:$B$3005,$A76,'Opérations'!$C$6:$C$3005,"Remboursement"))</f>
      </c>
      <c r="G76" s="14">
        <f>IF($A76="","",E76-F76)</f>
      </c>
      <c r="H76" s="15">
        <f>IF(OR($A76="",N(G76)&lt;=0),"",IF(SUMPRODUCT(MAX(('Opérations'!$B$6:$B$3005=$A76)*('Opérations'!$C$6:$C$3005="Crédit")*'Opérations'!$F$6:$F$3005))=0,"",SUMPRODUCT(MAX(('Opérations'!$B$6:$B$3005=$A76)*('Opérations'!$C$6:$C$3005="Crédit")*'Opérations'!$F$6:$F$3005))))</f>
      </c>
      <c r="I76" s="16">
        <f>IF($A76="","",IF(G76&lt;=0,"Soldé",IF(AND(H76&lt;&gt;"",H76&lt;TODAY()),"En retard",IF(AND(N(D76)&gt;0,G76&gt;D76),"Plafond dépassé","En cours"))))</f>
      </c>
      <c r="J76" s="17">
        <f>IF(OR($A76="",$B76="",N(G76)&lt;=0),"",HYPERLINK("https://wa.me/"&amp;IF(LEN(SUBSTITUTE(SUBSTITUTE(SUBSTITUTE(SUBSTITUTE(SUBSTITUTE($B76," ",""),"+",""),"-",""),".",""),"/",""))=9,"237"&amp;SUBSTITUTE(SUBSTITUTE(SUBSTITUTE(SUBSTITUTE(SUBSTITUTE($B76," ",""),"+",""),"-",""),".",""),"/",""),SUBSTITUTE(SUBSTITUTE(SUBSTITUTE(SUBSTITUTE(SUBSTITUTE($B76," ",""),"+",""),"-",""),".",""),"/",""))&amp;"?text="&amp;SUBSTITUTE("Bonjour "&amp;$A76&amp;", ici "&amp;'Paramètres'!$C$6&amp;". Petit rappel : il reste "&amp;FIXED(G76,0,TRUE)&amp;" FCFA à régler sur votre compte. Merci et bonne journée !"," ","%20"),"Relancer"))</f>
      </c>
      <c r="K76" s="16">
        <f>IF(N(G76)&gt;0,G76+ROW()/1000000,"")</f>
      </c>
    </row>
    <row r="77" spans="1:11" x14ac:dyDescent="0.25">
      <c r="A77" s="12"/>
      <c r="B77" s="12"/>
      <c r="C77" s="12"/>
      <c r="D77" s="13"/>
      <c r="E77" s="14">
        <f>IF($A77="","",SUMIFS('Opérations'!$E$6:$E$3005,'Opérations'!$B$6:$B$3005,$A77,'Opérations'!$C$6:$C$3005,"Crédit"))</f>
      </c>
      <c r="F77" s="14">
        <f>IF($A77="","",SUMIFS('Opérations'!$E$6:$E$3005,'Opérations'!$B$6:$B$3005,$A77,'Opérations'!$C$6:$C$3005,"Remboursement"))</f>
      </c>
      <c r="G77" s="14">
        <f>IF($A77="","",E77-F77)</f>
      </c>
      <c r="H77" s="15">
        <f>IF(OR($A77="",N(G77)&lt;=0),"",IF(SUMPRODUCT(MAX(('Opérations'!$B$6:$B$3005=$A77)*('Opérations'!$C$6:$C$3005="Crédit")*'Opérations'!$F$6:$F$3005))=0,"",SUMPRODUCT(MAX(('Opérations'!$B$6:$B$3005=$A77)*('Opérations'!$C$6:$C$3005="Crédit")*'Opérations'!$F$6:$F$3005))))</f>
      </c>
      <c r="I77" s="16">
        <f>IF($A77="","",IF(G77&lt;=0,"Soldé",IF(AND(H77&lt;&gt;"",H77&lt;TODAY()),"En retard",IF(AND(N(D77)&gt;0,G77&gt;D77),"Plafond dépassé","En cours"))))</f>
      </c>
      <c r="J77" s="17">
        <f>IF(OR($A77="",$B77="",N(G77)&lt;=0),"",HYPERLINK("https://wa.me/"&amp;IF(LEN(SUBSTITUTE(SUBSTITUTE(SUBSTITUTE(SUBSTITUTE(SUBSTITUTE($B77," ",""),"+",""),"-",""),".",""),"/",""))=9,"237"&amp;SUBSTITUTE(SUBSTITUTE(SUBSTITUTE(SUBSTITUTE(SUBSTITUTE($B77," ",""),"+",""),"-",""),".",""),"/",""),SUBSTITUTE(SUBSTITUTE(SUBSTITUTE(SUBSTITUTE(SUBSTITUTE($B77," ",""),"+",""),"-",""),".",""),"/",""))&amp;"?text="&amp;SUBSTITUTE("Bonjour "&amp;$A77&amp;", ici "&amp;'Paramètres'!$C$6&amp;". Petit rappel : il reste "&amp;FIXED(G77,0,TRUE)&amp;" FCFA à régler sur votre compte. Merci et bonne journée !"," ","%20"),"Relancer"))</f>
      </c>
      <c r="K77" s="16">
        <f>IF(N(G77)&gt;0,G77+ROW()/1000000,"")</f>
      </c>
    </row>
    <row r="78" spans="1:11" x14ac:dyDescent="0.25">
      <c r="A78" s="12"/>
      <c r="B78" s="12"/>
      <c r="C78" s="12"/>
      <c r="D78" s="13"/>
      <c r="E78" s="14">
        <f>IF($A78="","",SUMIFS('Opérations'!$E$6:$E$3005,'Opérations'!$B$6:$B$3005,$A78,'Opérations'!$C$6:$C$3005,"Crédit"))</f>
      </c>
      <c r="F78" s="14">
        <f>IF($A78="","",SUMIFS('Opérations'!$E$6:$E$3005,'Opérations'!$B$6:$B$3005,$A78,'Opérations'!$C$6:$C$3005,"Remboursement"))</f>
      </c>
      <c r="G78" s="14">
        <f>IF($A78="","",E78-F78)</f>
      </c>
      <c r="H78" s="15">
        <f>IF(OR($A78="",N(G78)&lt;=0),"",IF(SUMPRODUCT(MAX(('Opérations'!$B$6:$B$3005=$A78)*('Opérations'!$C$6:$C$3005="Crédit")*'Opérations'!$F$6:$F$3005))=0,"",SUMPRODUCT(MAX(('Opérations'!$B$6:$B$3005=$A78)*('Opérations'!$C$6:$C$3005="Crédit")*'Opérations'!$F$6:$F$3005))))</f>
      </c>
      <c r="I78" s="16">
        <f>IF($A78="","",IF(G78&lt;=0,"Soldé",IF(AND(H78&lt;&gt;"",H78&lt;TODAY()),"En retard",IF(AND(N(D78)&gt;0,G78&gt;D78),"Plafond dépassé","En cours"))))</f>
      </c>
      <c r="J78" s="17">
        <f>IF(OR($A78="",$B78="",N(G78)&lt;=0),"",HYPERLINK("https://wa.me/"&amp;IF(LEN(SUBSTITUTE(SUBSTITUTE(SUBSTITUTE(SUBSTITUTE(SUBSTITUTE($B78," ",""),"+",""),"-",""),".",""),"/",""))=9,"237"&amp;SUBSTITUTE(SUBSTITUTE(SUBSTITUTE(SUBSTITUTE(SUBSTITUTE($B78," ",""),"+",""),"-",""),".",""),"/",""),SUBSTITUTE(SUBSTITUTE(SUBSTITUTE(SUBSTITUTE(SUBSTITUTE($B78," ",""),"+",""),"-",""),".",""),"/",""))&amp;"?text="&amp;SUBSTITUTE("Bonjour "&amp;$A78&amp;", ici "&amp;'Paramètres'!$C$6&amp;". Petit rappel : il reste "&amp;FIXED(G78,0,TRUE)&amp;" FCFA à régler sur votre compte. Merci et bonne journée !"," ","%20"),"Relancer"))</f>
      </c>
      <c r="K78" s="16">
        <f>IF(N(G78)&gt;0,G78+ROW()/1000000,"")</f>
      </c>
    </row>
    <row r="79" spans="1:11" x14ac:dyDescent="0.25">
      <c r="A79" s="12"/>
      <c r="B79" s="12"/>
      <c r="C79" s="12"/>
      <c r="D79" s="13"/>
      <c r="E79" s="14">
        <f>IF($A79="","",SUMIFS('Opérations'!$E$6:$E$3005,'Opérations'!$B$6:$B$3005,$A79,'Opérations'!$C$6:$C$3005,"Crédit"))</f>
      </c>
      <c r="F79" s="14">
        <f>IF($A79="","",SUMIFS('Opérations'!$E$6:$E$3005,'Opérations'!$B$6:$B$3005,$A79,'Opérations'!$C$6:$C$3005,"Remboursement"))</f>
      </c>
      <c r="G79" s="14">
        <f>IF($A79="","",E79-F79)</f>
      </c>
      <c r="H79" s="15">
        <f>IF(OR($A79="",N(G79)&lt;=0),"",IF(SUMPRODUCT(MAX(('Opérations'!$B$6:$B$3005=$A79)*('Opérations'!$C$6:$C$3005="Crédit")*'Opérations'!$F$6:$F$3005))=0,"",SUMPRODUCT(MAX(('Opérations'!$B$6:$B$3005=$A79)*('Opérations'!$C$6:$C$3005="Crédit")*'Opérations'!$F$6:$F$3005))))</f>
      </c>
      <c r="I79" s="16">
        <f>IF($A79="","",IF(G79&lt;=0,"Soldé",IF(AND(H79&lt;&gt;"",H79&lt;TODAY()),"En retard",IF(AND(N(D79)&gt;0,G79&gt;D79),"Plafond dépassé","En cours"))))</f>
      </c>
      <c r="J79" s="17">
        <f>IF(OR($A79="",$B79="",N(G79)&lt;=0),"",HYPERLINK("https://wa.me/"&amp;IF(LEN(SUBSTITUTE(SUBSTITUTE(SUBSTITUTE(SUBSTITUTE(SUBSTITUTE($B79," ",""),"+",""),"-",""),".",""),"/",""))=9,"237"&amp;SUBSTITUTE(SUBSTITUTE(SUBSTITUTE(SUBSTITUTE(SUBSTITUTE($B79," ",""),"+",""),"-",""),".",""),"/",""),SUBSTITUTE(SUBSTITUTE(SUBSTITUTE(SUBSTITUTE(SUBSTITUTE($B79," ",""),"+",""),"-",""),".",""),"/",""))&amp;"?text="&amp;SUBSTITUTE("Bonjour "&amp;$A79&amp;", ici "&amp;'Paramètres'!$C$6&amp;". Petit rappel : il reste "&amp;FIXED(G79,0,TRUE)&amp;" FCFA à régler sur votre compte. Merci et bonne journée !"," ","%20"),"Relancer"))</f>
      </c>
      <c r="K79" s="16">
        <f>IF(N(G79)&gt;0,G79+ROW()/1000000,"")</f>
      </c>
    </row>
    <row r="80" spans="1:11" x14ac:dyDescent="0.25">
      <c r="A80" s="12"/>
      <c r="B80" s="12"/>
      <c r="C80" s="12"/>
      <c r="D80" s="13"/>
      <c r="E80" s="14">
        <f>IF($A80="","",SUMIFS('Opérations'!$E$6:$E$3005,'Opérations'!$B$6:$B$3005,$A80,'Opérations'!$C$6:$C$3005,"Crédit"))</f>
      </c>
      <c r="F80" s="14">
        <f>IF($A80="","",SUMIFS('Opérations'!$E$6:$E$3005,'Opérations'!$B$6:$B$3005,$A80,'Opérations'!$C$6:$C$3005,"Remboursement"))</f>
      </c>
      <c r="G80" s="14">
        <f>IF($A80="","",E80-F80)</f>
      </c>
      <c r="H80" s="15">
        <f>IF(OR($A80="",N(G80)&lt;=0),"",IF(SUMPRODUCT(MAX(('Opérations'!$B$6:$B$3005=$A80)*('Opérations'!$C$6:$C$3005="Crédit")*'Opérations'!$F$6:$F$3005))=0,"",SUMPRODUCT(MAX(('Opérations'!$B$6:$B$3005=$A80)*('Opérations'!$C$6:$C$3005="Crédit")*'Opérations'!$F$6:$F$3005))))</f>
      </c>
      <c r="I80" s="16">
        <f>IF($A80="","",IF(G80&lt;=0,"Soldé",IF(AND(H80&lt;&gt;"",H80&lt;TODAY()),"En retard",IF(AND(N(D80)&gt;0,G80&gt;D80),"Plafond dépassé","En cours"))))</f>
      </c>
      <c r="J80" s="17">
        <f>IF(OR($A80="",$B80="",N(G80)&lt;=0),"",HYPERLINK("https://wa.me/"&amp;IF(LEN(SUBSTITUTE(SUBSTITUTE(SUBSTITUTE(SUBSTITUTE(SUBSTITUTE($B80," ",""),"+",""),"-",""),".",""),"/",""))=9,"237"&amp;SUBSTITUTE(SUBSTITUTE(SUBSTITUTE(SUBSTITUTE(SUBSTITUTE($B80," ",""),"+",""),"-",""),".",""),"/",""),SUBSTITUTE(SUBSTITUTE(SUBSTITUTE(SUBSTITUTE(SUBSTITUTE($B80," ",""),"+",""),"-",""),".",""),"/",""))&amp;"?text="&amp;SUBSTITUTE("Bonjour "&amp;$A80&amp;", ici "&amp;'Paramètres'!$C$6&amp;". Petit rappel : il reste "&amp;FIXED(G80,0,TRUE)&amp;" FCFA à régler sur votre compte. Merci et bonne journée !"," ","%20"),"Relancer"))</f>
      </c>
      <c r="K80" s="16">
        <f>IF(N(G80)&gt;0,G80+ROW()/1000000,"")</f>
      </c>
    </row>
    <row r="81" spans="1:11" x14ac:dyDescent="0.25">
      <c r="A81" s="12"/>
      <c r="B81" s="12"/>
      <c r="C81" s="12"/>
      <c r="D81" s="13"/>
      <c r="E81" s="14">
        <f>IF($A81="","",SUMIFS('Opérations'!$E$6:$E$3005,'Opérations'!$B$6:$B$3005,$A81,'Opérations'!$C$6:$C$3005,"Crédit"))</f>
      </c>
      <c r="F81" s="14">
        <f>IF($A81="","",SUMIFS('Opérations'!$E$6:$E$3005,'Opérations'!$B$6:$B$3005,$A81,'Opérations'!$C$6:$C$3005,"Remboursement"))</f>
      </c>
      <c r="G81" s="14">
        <f>IF($A81="","",E81-F81)</f>
      </c>
      <c r="H81" s="15">
        <f>IF(OR($A81="",N(G81)&lt;=0),"",IF(SUMPRODUCT(MAX(('Opérations'!$B$6:$B$3005=$A81)*('Opérations'!$C$6:$C$3005="Crédit")*'Opérations'!$F$6:$F$3005))=0,"",SUMPRODUCT(MAX(('Opérations'!$B$6:$B$3005=$A81)*('Opérations'!$C$6:$C$3005="Crédit")*'Opérations'!$F$6:$F$3005))))</f>
      </c>
      <c r="I81" s="16">
        <f>IF($A81="","",IF(G81&lt;=0,"Soldé",IF(AND(H81&lt;&gt;"",H81&lt;TODAY()),"En retard",IF(AND(N(D81)&gt;0,G81&gt;D81),"Plafond dépassé","En cours"))))</f>
      </c>
      <c r="J81" s="17">
        <f>IF(OR($A81="",$B81="",N(G81)&lt;=0),"",HYPERLINK("https://wa.me/"&amp;IF(LEN(SUBSTITUTE(SUBSTITUTE(SUBSTITUTE(SUBSTITUTE(SUBSTITUTE($B81," ",""),"+",""),"-",""),".",""),"/",""))=9,"237"&amp;SUBSTITUTE(SUBSTITUTE(SUBSTITUTE(SUBSTITUTE(SUBSTITUTE($B81," ",""),"+",""),"-",""),".",""),"/",""),SUBSTITUTE(SUBSTITUTE(SUBSTITUTE(SUBSTITUTE(SUBSTITUTE($B81," ",""),"+",""),"-",""),".",""),"/",""))&amp;"?text="&amp;SUBSTITUTE("Bonjour "&amp;$A81&amp;", ici "&amp;'Paramètres'!$C$6&amp;". Petit rappel : il reste "&amp;FIXED(G81,0,TRUE)&amp;" FCFA à régler sur votre compte. Merci et bonne journée !"," ","%20"),"Relancer"))</f>
      </c>
      <c r="K81" s="16">
        <f>IF(N(G81)&gt;0,G81+ROW()/1000000,"")</f>
      </c>
    </row>
    <row r="82" spans="1:11" x14ac:dyDescent="0.25">
      <c r="A82" s="12"/>
      <c r="B82" s="12"/>
      <c r="C82" s="12"/>
      <c r="D82" s="13"/>
      <c r="E82" s="14">
        <f>IF($A82="","",SUMIFS('Opérations'!$E$6:$E$3005,'Opérations'!$B$6:$B$3005,$A82,'Opérations'!$C$6:$C$3005,"Crédit"))</f>
      </c>
      <c r="F82" s="14">
        <f>IF($A82="","",SUMIFS('Opérations'!$E$6:$E$3005,'Opérations'!$B$6:$B$3005,$A82,'Opérations'!$C$6:$C$3005,"Remboursement"))</f>
      </c>
      <c r="G82" s="14">
        <f>IF($A82="","",E82-F82)</f>
      </c>
      <c r="H82" s="15">
        <f>IF(OR($A82="",N(G82)&lt;=0),"",IF(SUMPRODUCT(MAX(('Opérations'!$B$6:$B$3005=$A82)*('Opérations'!$C$6:$C$3005="Crédit")*'Opérations'!$F$6:$F$3005))=0,"",SUMPRODUCT(MAX(('Opérations'!$B$6:$B$3005=$A82)*('Opérations'!$C$6:$C$3005="Crédit")*'Opérations'!$F$6:$F$3005))))</f>
      </c>
      <c r="I82" s="16">
        <f>IF($A82="","",IF(G82&lt;=0,"Soldé",IF(AND(H82&lt;&gt;"",H82&lt;TODAY()),"En retard",IF(AND(N(D82)&gt;0,G82&gt;D82),"Plafond dépassé","En cours"))))</f>
      </c>
      <c r="J82" s="17">
        <f>IF(OR($A82="",$B82="",N(G82)&lt;=0),"",HYPERLINK("https://wa.me/"&amp;IF(LEN(SUBSTITUTE(SUBSTITUTE(SUBSTITUTE(SUBSTITUTE(SUBSTITUTE($B82," ",""),"+",""),"-",""),".",""),"/",""))=9,"237"&amp;SUBSTITUTE(SUBSTITUTE(SUBSTITUTE(SUBSTITUTE(SUBSTITUTE($B82," ",""),"+",""),"-",""),".",""),"/",""),SUBSTITUTE(SUBSTITUTE(SUBSTITUTE(SUBSTITUTE(SUBSTITUTE($B82," ",""),"+",""),"-",""),".",""),"/",""))&amp;"?text="&amp;SUBSTITUTE("Bonjour "&amp;$A82&amp;", ici "&amp;'Paramètres'!$C$6&amp;". Petit rappel : il reste "&amp;FIXED(G82,0,TRUE)&amp;" FCFA à régler sur votre compte. Merci et bonne journée !"," ","%20"),"Relancer"))</f>
      </c>
      <c r="K82" s="16">
        <f>IF(N(G82)&gt;0,G82+ROW()/1000000,"")</f>
      </c>
    </row>
    <row r="83" spans="1:11" x14ac:dyDescent="0.25">
      <c r="A83" s="12"/>
      <c r="B83" s="12"/>
      <c r="C83" s="12"/>
      <c r="D83" s="13"/>
      <c r="E83" s="14">
        <f>IF($A83="","",SUMIFS('Opérations'!$E$6:$E$3005,'Opérations'!$B$6:$B$3005,$A83,'Opérations'!$C$6:$C$3005,"Crédit"))</f>
      </c>
      <c r="F83" s="14">
        <f>IF($A83="","",SUMIFS('Opérations'!$E$6:$E$3005,'Opérations'!$B$6:$B$3005,$A83,'Opérations'!$C$6:$C$3005,"Remboursement"))</f>
      </c>
      <c r="G83" s="14">
        <f>IF($A83="","",E83-F83)</f>
      </c>
      <c r="H83" s="15">
        <f>IF(OR($A83="",N(G83)&lt;=0),"",IF(SUMPRODUCT(MAX(('Opérations'!$B$6:$B$3005=$A83)*('Opérations'!$C$6:$C$3005="Crédit")*'Opérations'!$F$6:$F$3005))=0,"",SUMPRODUCT(MAX(('Opérations'!$B$6:$B$3005=$A83)*('Opérations'!$C$6:$C$3005="Crédit")*'Opérations'!$F$6:$F$3005))))</f>
      </c>
      <c r="I83" s="16">
        <f>IF($A83="","",IF(G83&lt;=0,"Soldé",IF(AND(H83&lt;&gt;"",H83&lt;TODAY()),"En retard",IF(AND(N(D83)&gt;0,G83&gt;D83),"Plafond dépassé","En cours"))))</f>
      </c>
      <c r="J83" s="17">
        <f>IF(OR($A83="",$B83="",N(G83)&lt;=0),"",HYPERLINK("https://wa.me/"&amp;IF(LEN(SUBSTITUTE(SUBSTITUTE(SUBSTITUTE(SUBSTITUTE(SUBSTITUTE($B83," ",""),"+",""),"-",""),".",""),"/",""))=9,"237"&amp;SUBSTITUTE(SUBSTITUTE(SUBSTITUTE(SUBSTITUTE(SUBSTITUTE($B83," ",""),"+",""),"-",""),".",""),"/",""),SUBSTITUTE(SUBSTITUTE(SUBSTITUTE(SUBSTITUTE(SUBSTITUTE($B83," ",""),"+",""),"-",""),".",""),"/",""))&amp;"?text="&amp;SUBSTITUTE("Bonjour "&amp;$A83&amp;", ici "&amp;'Paramètres'!$C$6&amp;". Petit rappel : il reste "&amp;FIXED(G83,0,TRUE)&amp;" FCFA à régler sur votre compte. Merci et bonne journée !"," ","%20"),"Relancer"))</f>
      </c>
      <c r="K83" s="16">
        <f>IF(N(G83)&gt;0,G83+ROW()/1000000,"")</f>
      </c>
    </row>
    <row r="84" spans="1:11" x14ac:dyDescent="0.25">
      <c r="A84" s="12"/>
      <c r="B84" s="12"/>
      <c r="C84" s="12"/>
      <c r="D84" s="13"/>
      <c r="E84" s="14">
        <f>IF($A84="","",SUMIFS('Opérations'!$E$6:$E$3005,'Opérations'!$B$6:$B$3005,$A84,'Opérations'!$C$6:$C$3005,"Crédit"))</f>
      </c>
      <c r="F84" s="14">
        <f>IF($A84="","",SUMIFS('Opérations'!$E$6:$E$3005,'Opérations'!$B$6:$B$3005,$A84,'Opérations'!$C$6:$C$3005,"Remboursement"))</f>
      </c>
      <c r="G84" s="14">
        <f>IF($A84="","",E84-F84)</f>
      </c>
      <c r="H84" s="15">
        <f>IF(OR($A84="",N(G84)&lt;=0),"",IF(SUMPRODUCT(MAX(('Opérations'!$B$6:$B$3005=$A84)*('Opérations'!$C$6:$C$3005="Crédit")*'Opérations'!$F$6:$F$3005))=0,"",SUMPRODUCT(MAX(('Opérations'!$B$6:$B$3005=$A84)*('Opérations'!$C$6:$C$3005="Crédit")*'Opérations'!$F$6:$F$3005))))</f>
      </c>
      <c r="I84" s="16">
        <f>IF($A84="","",IF(G84&lt;=0,"Soldé",IF(AND(H84&lt;&gt;"",H84&lt;TODAY()),"En retard",IF(AND(N(D84)&gt;0,G84&gt;D84),"Plafond dépassé","En cours"))))</f>
      </c>
      <c r="J84" s="17">
        <f>IF(OR($A84="",$B84="",N(G84)&lt;=0),"",HYPERLINK("https://wa.me/"&amp;IF(LEN(SUBSTITUTE(SUBSTITUTE(SUBSTITUTE(SUBSTITUTE(SUBSTITUTE($B84," ",""),"+",""),"-",""),".",""),"/",""))=9,"237"&amp;SUBSTITUTE(SUBSTITUTE(SUBSTITUTE(SUBSTITUTE(SUBSTITUTE($B84," ",""),"+",""),"-",""),".",""),"/",""),SUBSTITUTE(SUBSTITUTE(SUBSTITUTE(SUBSTITUTE(SUBSTITUTE($B84," ",""),"+",""),"-",""),".",""),"/",""))&amp;"?text="&amp;SUBSTITUTE("Bonjour "&amp;$A84&amp;", ici "&amp;'Paramètres'!$C$6&amp;". Petit rappel : il reste "&amp;FIXED(G84,0,TRUE)&amp;" FCFA à régler sur votre compte. Merci et bonne journée !"," ","%20"),"Relancer"))</f>
      </c>
      <c r="K84" s="16">
        <f>IF(N(G84)&gt;0,G84+ROW()/1000000,"")</f>
      </c>
    </row>
    <row r="85" spans="1:11" x14ac:dyDescent="0.25">
      <c r="A85" s="12"/>
      <c r="B85" s="12"/>
      <c r="C85" s="12"/>
      <c r="D85" s="13"/>
      <c r="E85" s="14">
        <f>IF($A85="","",SUMIFS('Opérations'!$E$6:$E$3005,'Opérations'!$B$6:$B$3005,$A85,'Opérations'!$C$6:$C$3005,"Crédit"))</f>
      </c>
      <c r="F85" s="14">
        <f>IF($A85="","",SUMIFS('Opérations'!$E$6:$E$3005,'Opérations'!$B$6:$B$3005,$A85,'Opérations'!$C$6:$C$3005,"Remboursement"))</f>
      </c>
      <c r="G85" s="14">
        <f>IF($A85="","",E85-F85)</f>
      </c>
      <c r="H85" s="15">
        <f>IF(OR($A85="",N(G85)&lt;=0),"",IF(SUMPRODUCT(MAX(('Opérations'!$B$6:$B$3005=$A85)*('Opérations'!$C$6:$C$3005="Crédit")*'Opérations'!$F$6:$F$3005))=0,"",SUMPRODUCT(MAX(('Opérations'!$B$6:$B$3005=$A85)*('Opérations'!$C$6:$C$3005="Crédit")*'Opérations'!$F$6:$F$3005))))</f>
      </c>
      <c r="I85" s="16">
        <f>IF($A85="","",IF(G85&lt;=0,"Soldé",IF(AND(H85&lt;&gt;"",H85&lt;TODAY()),"En retard",IF(AND(N(D85)&gt;0,G85&gt;D85),"Plafond dépassé","En cours"))))</f>
      </c>
      <c r="J85" s="17">
        <f>IF(OR($A85="",$B85="",N(G85)&lt;=0),"",HYPERLINK("https://wa.me/"&amp;IF(LEN(SUBSTITUTE(SUBSTITUTE(SUBSTITUTE(SUBSTITUTE(SUBSTITUTE($B85," ",""),"+",""),"-",""),".",""),"/",""))=9,"237"&amp;SUBSTITUTE(SUBSTITUTE(SUBSTITUTE(SUBSTITUTE(SUBSTITUTE($B85," ",""),"+",""),"-",""),".",""),"/",""),SUBSTITUTE(SUBSTITUTE(SUBSTITUTE(SUBSTITUTE(SUBSTITUTE($B85," ",""),"+",""),"-",""),".",""),"/",""))&amp;"?text="&amp;SUBSTITUTE("Bonjour "&amp;$A85&amp;", ici "&amp;'Paramètres'!$C$6&amp;". Petit rappel : il reste "&amp;FIXED(G85,0,TRUE)&amp;" FCFA à régler sur votre compte. Merci et bonne journée !"," ","%20"),"Relancer"))</f>
      </c>
      <c r="K85" s="16">
        <f>IF(N(G85)&gt;0,G85+ROW()/1000000,"")</f>
      </c>
    </row>
    <row r="86" spans="1:11" x14ac:dyDescent="0.25">
      <c r="A86" s="12"/>
      <c r="B86" s="12"/>
      <c r="C86" s="12"/>
      <c r="D86" s="13"/>
      <c r="E86" s="14">
        <f>IF($A86="","",SUMIFS('Opérations'!$E$6:$E$3005,'Opérations'!$B$6:$B$3005,$A86,'Opérations'!$C$6:$C$3005,"Crédit"))</f>
      </c>
      <c r="F86" s="14">
        <f>IF($A86="","",SUMIFS('Opérations'!$E$6:$E$3005,'Opérations'!$B$6:$B$3005,$A86,'Opérations'!$C$6:$C$3005,"Remboursement"))</f>
      </c>
      <c r="G86" s="14">
        <f>IF($A86="","",E86-F86)</f>
      </c>
      <c r="H86" s="15">
        <f>IF(OR($A86="",N(G86)&lt;=0),"",IF(SUMPRODUCT(MAX(('Opérations'!$B$6:$B$3005=$A86)*('Opérations'!$C$6:$C$3005="Crédit")*'Opérations'!$F$6:$F$3005))=0,"",SUMPRODUCT(MAX(('Opérations'!$B$6:$B$3005=$A86)*('Opérations'!$C$6:$C$3005="Crédit")*'Opérations'!$F$6:$F$3005))))</f>
      </c>
      <c r="I86" s="16">
        <f>IF($A86="","",IF(G86&lt;=0,"Soldé",IF(AND(H86&lt;&gt;"",H86&lt;TODAY()),"En retard",IF(AND(N(D86)&gt;0,G86&gt;D86),"Plafond dépassé","En cours"))))</f>
      </c>
      <c r="J86" s="17">
        <f>IF(OR($A86="",$B86="",N(G86)&lt;=0),"",HYPERLINK("https://wa.me/"&amp;IF(LEN(SUBSTITUTE(SUBSTITUTE(SUBSTITUTE(SUBSTITUTE(SUBSTITUTE($B86," ",""),"+",""),"-",""),".",""),"/",""))=9,"237"&amp;SUBSTITUTE(SUBSTITUTE(SUBSTITUTE(SUBSTITUTE(SUBSTITUTE($B86," ",""),"+",""),"-",""),".",""),"/",""),SUBSTITUTE(SUBSTITUTE(SUBSTITUTE(SUBSTITUTE(SUBSTITUTE($B86," ",""),"+",""),"-",""),".",""),"/",""))&amp;"?text="&amp;SUBSTITUTE("Bonjour "&amp;$A86&amp;", ici "&amp;'Paramètres'!$C$6&amp;". Petit rappel : il reste "&amp;FIXED(G86,0,TRUE)&amp;" FCFA à régler sur votre compte. Merci et bonne journée !"," ","%20"),"Relancer"))</f>
      </c>
      <c r="K86" s="16">
        <f>IF(N(G86)&gt;0,G86+ROW()/1000000,"")</f>
      </c>
    </row>
    <row r="87" spans="1:11" x14ac:dyDescent="0.25">
      <c r="A87" s="12"/>
      <c r="B87" s="12"/>
      <c r="C87" s="12"/>
      <c r="D87" s="13"/>
      <c r="E87" s="14">
        <f>IF($A87="","",SUMIFS('Opérations'!$E$6:$E$3005,'Opérations'!$B$6:$B$3005,$A87,'Opérations'!$C$6:$C$3005,"Crédit"))</f>
      </c>
      <c r="F87" s="14">
        <f>IF($A87="","",SUMIFS('Opérations'!$E$6:$E$3005,'Opérations'!$B$6:$B$3005,$A87,'Opérations'!$C$6:$C$3005,"Remboursement"))</f>
      </c>
      <c r="G87" s="14">
        <f>IF($A87="","",E87-F87)</f>
      </c>
      <c r="H87" s="15">
        <f>IF(OR($A87="",N(G87)&lt;=0),"",IF(SUMPRODUCT(MAX(('Opérations'!$B$6:$B$3005=$A87)*('Opérations'!$C$6:$C$3005="Crédit")*'Opérations'!$F$6:$F$3005))=0,"",SUMPRODUCT(MAX(('Opérations'!$B$6:$B$3005=$A87)*('Opérations'!$C$6:$C$3005="Crédit")*'Opérations'!$F$6:$F$3005))))</f>
      </c>
      <c r="I87" s="16">
        <f>IF($A87="","",IF(G87&lt;=0,"Soldé",IF(AND(H87&lt;&gt;"",H87&lt;TODAY()),"En retard",IF(AND(N(D87)&gt;0,G87&gt;D87),"Plafond dépassé","En cours"))))</f>
      </c>
      <c r="J87" s="17">
        <f>IF(OR($A87="",$B87="",N(G87)&lt;=0),"",HYPERLINK("https://wa.me/"&amp;IF(LEN(SUBSTITUTE(SUBSTITUTE(SUBSTITUTE(SUBSTITUTE(SUBSTITUTE($B87," ",""),"+",""),"-",""),".",""),"/",""))=9,"237"&amp;SUBSTITUTE(SUBSTITUTE(SUBSTITUTE(SUBSTITUTE(SUBSTITUTE($B87," ",""),"+",""),"-",""),".",""),"/",""),SUBSTITUTE(SUBSTITUTE(SUBSTITUTE(SUBSTITUTE(SUBSTITUTE($B87," ",""),"+",""),"-",""),".",""),"/",""))&amp;"?text="&amp;SUBSTITUTE("Bonjour "&amp;$A87&amp;", ici "&amp;'Paramètres'!$C$6&amp;". Petit rappel : il reste "&amp;FIXED(G87,0,TRUE)&amp;" FCFA à régler sur votre compte. Merci et bonne journée !"," ","%20"),"Relancer"))</f>
      </c>
      <c r="K87" s="16">
        <f>IF(N(G87)&gt;0,G87+ROW()/1000000,"")</f>
      </c>
    </row>
    <row r="88" spans="1:11" x14ac:dyDescent="0.25">
      <c r="A88" s="12"/>
      <c r="B88" s="12"/>
      <c r="C88" s="12"/>
      <c r="D88" s="13"/>
      <c r="E88" s="14">
        <f>IF($A88="","",SUMIFS('Opérations'!$E$6:$E$3005,'Opérations'!$B$6:$B$3005,$A88,'Opérations'!$C$6:$C$3005,"Crédit"))</f>
      </c>
      <c r="F88" s="14">
        <f>IF($A88="","",SUMIFS('Opérations'!$E$6:$E$3005,'Opérations'!$B$6:$B$3005,$A88,'Opérations'!$C$6:$C$3005,"Remboursement"))</f>
      </c>
      <c r="G88" s="14">
        <f>IF($A88="","",E88-F88)</f>
      </c>
      <c r="H88" s="15">
        <f>IF(OR($A88="",N(G88)&lt;=0),"",IF(SUMPRODUCT(MAX(('Opérations'!$B$6:$B$3005=$A88)*('Opérations'!$C$6:$C$3005="Crédit")*'Opérations'!$F$6:$F$3005))=0,"",SUMPRODUCT(MAX(('Opérations'!$B$6:$B$3005=$A88)*('Opérations'!$C$6:$C$3005="Crédit")*'Opérations'!$F$6:$F$3005))))</f>
      </c>
      <c r="I88" s="16">
        <f>IF($A88="","",IF(G88&lt;=0,"Soldé",IF(AND(H88&lt;&gt;"",H88&lt;TODAY()),"En retard",IF(AND(N(D88)&gt;0,G88&gt;D88),"Plafond dépassé","En cours"))))</f>
      </c>
      <c r="J88" s="17">
        <f>IF(OR($A88="",$B88="",N(G88)&lt;=0),"",HYPERLINK("https://wa.me/"&amp;IF(LEN(SUBSTITUTE(SUBSTITUTE(SUBSTITUTE(SUBSTITUTE(SUBSTITUTE($B88," ",""),"+",""),"-",""),".",""),"/",""))=9,"237"&amp;SUBSTITUTE(SUBSTITUTE(SUBSTITUTE(SUBSTITUTE(SUBSTITUTE($B88," ",""),"+",""),"-",""),".",""),"/",""),SUBSTITUTE(SUBSTITUTE(SUBSTITUTE(SUBSTITUTE(SUBSTITUTE($B88," ",""),"+",""),"-",""),".",""),"/",""))&amp;"?text="&amp;SUBSTITUTE("Bonjour "&amp;$A88&amp;", ici "&amp;'Paramètres'!$C$6&amp;". Petit rappel : il reste "&amp;FIXED(G88,0,TRUE)&amp;" FCFA à régler sur votre compte. Merci et bonne journée !"," ","%20"),"Relancer"))</f>
      </c>
      <c r="K88" s="16">
        <f>IF(N(G88)&gt;0,G88+ROW()/1000000,"")</f>
      </c>
    </row>
    <row r="89" spans="1:11" x14ac:dyDescent="0.25">
      <c r="A89" s="12"/>
      <c r="B89" s="12"/>
      <c r="C89" s="12"/>
      <c r="D89" s="13"/>
      <c r="E89" s="14">
        <f>IF($A89="","",SUMIFS('Opérations'!$E$6:$E$3005,'Opérations'!$B$6:$B$3005,$A89,'Opérations'!$C$6:$C$3005,"Crédit"))</f>
      </c>
      <c r="F89" s="14">
        <f>IF($A89="","",SUMIFS('Opérations'!$E$6:$E$3005,'Opérations'!$B$6:$B$3005,$A89,'Opérations'!$C$6:$C$3005,"Remboursement"))</f>
      </c>
      <c r="G89" s="14">
        <f>IF($A89="","",E89-F89)</f>
      </c>
      <c r="H89" s="15">
        <f>IF(OR($A89="",N(G89)&lt;=0),"",IF(SUMPRODUCT(MAX(('Opérations'!$B$6:$B$3005=$A89)*('Opérations'!$C$6:$C$3005="Crédit")*'Opérations'!$F$6:$F$3005))=0,"",SUMPRODUCT(MAX(('Opérations'!$B$6:$B$3005=$A89)*('Opérations'!$C$6:$C$3005="Crédit")*'Opérations'!$F$6:$F$3005))))</f>
      </c>
      <c r="I89" s="16">
        <f>IF($A89="","",IF(G89&lt;=0,"Soldé",IF(AND(H89&lt;&gt;"",H89&lt;TODAY()),"En retard",IF(AND(N(D89)&gt;0,G89&gt;D89),"Plafond dépassé","En cours"))))</f>
      </c>
      <c r="J89" s="17">
        <f>IF(OR($A89="",$B89="",N(G89)&lt;=0),"",HYPERLINK("https://wa.me/"&amp;IF(LEN(SUBSTITUTE(SUBSTITUTE(SUBSTITUTE(SUBSTITUTE(SUBSTITUTE($B89," ",""),"+",""),"-",""),".",""),"/",""))=9,"237"&amp;SUBSTITUTE(SUBSTITUTE(SUBSTITUTE(SUBSTITUTE(SUBSTITUTE($B89," ",""),"+",""),"-",""),".",""),"/",""),SUBSTITUTE(SUBSTITUTE(SUBSTITUTE(SUBSTITUTE(SUBSTITUTE($B89," ",""),"+",""),"-",""),".",""),"/",""))&amp;"?text="&amp;SUBSTITUTE("Bonjour "&amp;$A89&amp;", ici "&amp;'Paramètres'!$C$6&amp;". Petit rappel : il reste "&amp;FIXED(G89,0,TRUE)&amp;" FCFA à régler sur votre compte. Merci et bonne journée !"," ","%20"),"Relancer"))</f>
      </c>
      <c r="K89" s="16">
        <f>IF(N(G89)&gt;0,G89+ROW()/1000000,"")</f>
      </c>
    </row>
    <row r="90" spans="1:11" x14ac:dyDescent="0.25">
      <c r="A90" s="12"/>
      <c r="B90" s="12"/>
      <c r="C90" s="12"/>
      <c r="D90" s="13"/>
      <c r="E90" s="14">
        <f>IF($A90="","",SUMIFS('Opérations'!$E$6:$E$3005,'Opérations'!$B$6:$B$3005,$A90,'Opérations'!$C$6:$C$3005,"Crédit"))</f>
      </c>
      <c r="F90" s="14">
        <f>IF($A90="","",SUMIFS('Opérations'!$E$6:$E$3005,'Opérations'!$B$6:$B$3005,$A90,'Opérations'!$C$6:$C$3005,"Remboursement"))</f>
      </c>
      <c r="G90" s="14">
        <f>IF($A90="","",E90-F90)</f>
      </c>
      <c r="H90" s="15">
        <f>IF(OR($A90="",N(G90)&lt;=0),"",IF(SUMPRODUCT(MAX(('Opérations'!$B$6:$B$3005=$A90)*('Opérations'!$C$6:$C$3005="Crédit")*'Opérations'!$F$6:$F$3005))=0,"",SUMPRODUCT(MAX(('Opérations'!$B$6:$B$3005=$A90)*('Opérations'!$C$6:$C$3005="Crédit")*'Opérations'!$F$6:$F$3005))))</f>
      </c>
      <c r="I90" s="16">
        <f>IF($A90="","",IF(G90&lt;=0,"Soldé",IF(AND(H90&lt;&gt;"",H90&lt;TODAY()),"En retard",IF(AND(N(D90)&gt;0,G90&gt;D90),"Plafond dépassé","En cours"))))</f>
      </c>
      <c r="J90" s="17">
        <f>IF(OR($A90="",$B90="",N(G90)&lt;=0),"",HYPERLINK("https://wa.me/"&amp;IF(LEN(SUBSTITUTE(SUBSTITUTE(SUBSTITUTE(SUBSTITUTE(SUBSTITUTE($B90," ",""),"+",""),"-",""),".",""),"/",""))=9,"237"&amp;SUBSTITUTE(SUBSTITUTE(SUBSTITUTE(SUBSTITUTE(SUBSTITUTE($B90," ",""),"+",""),"-",""),".",""),"/",""),SUBSTITUTE(SUBSTITUTE(SUBSTITUTE(SUBSTITUTE(SUBSTITUTE($B90," ",""),"+",""),"-",""),".",""),"/",""))&amp;"?text="&amp;SUBSTITUTE("Bonjour "&amp;$A90&amp;", ici "&amp;'Paramètres'!$C$6&amp;". Petit rappel : il reste "&amp;FIXED(G90,0,TRUE)&amp;" FCFA à régler sur votre compte. Merci et bonne journée !"," ","%20"),"Relancer"))</f>
      </c>
      <c r="K90" s="16">
        <f>IF(N(G90)&gt;0,G90+ROW()/1000000,"")</f>
      </c>
    </row>
    <row r="91" spans="1:11" x14ac:dyDescent="0.25">
      <c r="A91" s="12"/>
      <c r="B91" s="12"/>
      <c r="C91" s="12"/>
      <c r="D91" s="13"/>
      <c r="E91" s="14">
        <f>IF($A91="","",SUMIFS('Opérations'!$E$6:$E$3005,'Opérations'!$B$6:$B$3005,$A91,'Opérations'!$C$6:$C$3005,"Crédit"))</f>
      </c>
      <c r="F91" s="14">
        <f>IF($A91="","",SUMIFS('Opérations'!$E$6:$E$3005,'Opérations'!$B$6:$B$3005,$A91,'Opérations'!$C$6:$C$3005,"Remboursement"))</f>
      </c>
      <c r="G91" s="14">
        <f>IF($A91="","",E91-F91)</f>
      </c>
      <c r="H91" s="15">
        <f>IF(OR($A91="",N(G91)&lt;=0),"",IF(SUMPRODUCT(MAX(('Opérations'!$B$6:$B$3005=$A91)*('Opérations'!$C$6:$C$3005="Crédit")*'Opérations'!$F$6:$F$3005))=0,"",SUMPRODUCT(MAX(('Opérations'!$B$6:$B$3005=$A91)*('Opérations'!$C$6:$C$3005="Crédit")*'Opérations'!$F$6:$F$3005))))</f>
      </c>
      <c r="I91" s="16">
        <f>IF($A91="","",IF(G91&lt;=0,"Soldé",IF(AND(H91&lt;&gt;"",H91&lt;TODAY()),"En retard",IF(AND(N(D91)&gt;0,G91&gt;D91),"Plafond dépassé","En cours"))))</f>
      </c>
      <c r="J91" s="17">
        <f>IF(OR($A91="",$B91="",N(G91)&lt;=0),"",HYPERLINK("https://wa.me/"&amp;IF(LEN(SUBSTITUTE(SUBSTITUTE(SUBSTITUTE(SUBSTITUTE(SUBSTITUTE($B91," ",""),"+",""),"-",""),".",""),"/",""))=9,"237"&amp;SUBSTITUTE(SUBSTITUTE(SUBSTITUTE(SUBSTITUTE(SUBSTITUTE($B91," ",""),"+",""),"-",""),".",""),"/",""),SUBSTITUTE(SUBSTITUTE(SUBSTITUTE(SUBSTITUTE(SUBSTITUTE($B91," ",""),"+",""),"-",""),".",""),"/",""))&amp;"?text="&amp;SUBSTITUTE("Bonjour "&amp;$A91&amp;", ici "&amp;'Paramètres'!$C$6&amp;". Petit rappel : il reste "&amp;FIXED(G91,0,TRUE)&amp;" FCFA à régler sur votre compte. Merci et bonne journée !"," ","%20"),"Relancer"))</f>
      </c>
      <c r="K91" s="16">
        <f>IF(N(G91)&gt;0,G91+ROW()/1000000,"")</f>
      </c>
    </row>
    <row r="92" spans="1:11" x14ac:dyDescent="0.25">
      <c r="A92" s="12"/>
      <c r="B92" s="12"/>
      <c r="C92" s="12"/>
      <c r="D92" s="13"/>
      <c r="E92" s="14">
        <f>IF($A92="","",SUMIFS('Opérations'!$E$6:$E$3005,'Opérations'!$B$6:$B$3005,$A92,'Opérations'!$C$6:$C$3005,"Crédit"))</f>
      </c>
      <c r="F92" s="14">
        <f>IF($A92="","",SUMIFS('Opérations'!$E$6:$E$3005,'Opérations'!$B$6:$B$3005,$A92,'Opérations'!$C$6:$C$3005,"Remboursement"))</f>
      </c>
      <c r="G92" s="14">
        <f>IF($A92="","",E92-F92)</f>
      </c>
      <c r="H92" s="15">
        <f>IF(OR($A92="",N(G92)&lt;=0),"",IF(SUMPRODUCT(MAX(('Opérations'!$B$6:$B$3005=$A92)*('Opérations'!$C$6:$C$3005="Crédit")*'Opérations'!$F$6:$F$3005))=0,"",SUMPRODUCT(MAX(('Opérations'!$B$6:$B$3005=$A92)*('Opérations'!$C$6:$C$3005="Crédit")*'Opérations'!$F$6:$F$3005))))</f>
      </c>
      <c r="I92" s="16">
        <f>IF($A92="","",IF(G92&lt;=0,"Soldé",IF(AND(H92&lt;&gt;"",H92&lt;TODAY()),"En retard",IF(AND(N(D92)&gt;0,G92&gt;D92),"Plafond dépassé","En cours"))))</f>
      </c>
      <c r="J92" s="17">
        <f>IF(OR($A92="",$B92="",N(G92)&lt;=0),"",HYPERLINK("https://wa.me/"&amp;IF(LEN(SUBSTITUTE(SUBSTITUTE(SUBSTITUTE(SUBSTITUTE(SUBSTITUTE($B92," ",""),"+",""),"-",""),".",""),"/",""))=9,"237"&amp;SUBSTITUTE(SUBSTITUTE(SUBSTITUTE(SUBSTITUTE(SUBSTITUTE($B92," ",""),"+",""),"-",""),".",""),"/",""),SUBSTITUTE(SUBSTITUTE(SUBSTITUTE(SUBSTITUTE(SUBSTITUTE($B92," ",""),"+",""),"-",""),".",""),"/",""))&amp;"?text="&amp;SUBSTITUTE("Bonjour "&amp;$A92&amp;", ici "&amp;'Paramètres'!$C$6&amp;". Petit rappel : il reste "&amp;FIXED(G92,0,TRUE)&amp;" FCFA à régler sur votre compte. Merci et bonne journée !"," ","%20"),"Relancer"))</f>
      </c>
      <c r="K92" s="16">
        <f>IF(N(G92)&gt;0,G92+ROW()/1000000,"")</f>
      </c>
    </row>
    <row r="93" spans="1:11" x14ac:dyDescent="0.25">
      <c r="A93" s="12"/>
      <c r="B93" s="12"/>
      <c r="C93" s="12"/>
      <c r="D93" s="13"/>
      <c r="E93" s="14">
        <f>IF($A93="","",SUMIFS('Opérations'!$E$6:$E$3005,'Opérations'!$B$6:$B$3005,$A93,'Opérations'!$C$6:$C$3005,"Crédit"))</f>
      </c>
      <c r="F93" s="14">
        <f>IF($A93="","",SUMIFS('Opérations'!$E$6:$E$3005,'Opérations'!$B$6:$B$3005,$A93,'Opérations'!$C$6:$C$3005,"Remboursement"))</f>
      </c>
      <c r="G93" s="14">
        <f>IF($A93="","",E93-F93)</f>
      </c>
      <c r="H93" s="15">
        <f>IF(OR($A93="",N(G93)&lt;=0),"",IF(SUMPRODUCT(MAX(('Opérations'!$B$6:$B$3005=$A93)*('Opérations'!$C$6:$C$3005="Crédit")*'Opérations'!$F$6:$F$3005))=0,"",SUMPRODUCT(MAX(('Opérations'!$B$6:$B$3005=$A93)*('Opérations'!$C$6:$C$3005="Crédit")*'Opérations'!$F$6:$F$3005))))</f>
      </c>
      <c r="I93" s="16">
        <f>IF($A93="","",IF(G93&lt;=0,"Soldé",IF(AND(H93&lt;&gt;"",H93&lt;TODAY()),"En retard",IF(AND(N(D93)&gt;0,G93&gt;D93),"Plafond dépassé","En cours"))))</f>
      </c>
      <c r="J93" s="17">
        <f>IF(OR($A93="",$B93="",N(G93)&lt;=0),"",HYPERLINK("https://wa.me/"&amp;IF(LEN(SUBSTITUTE(SUBSTITUTE(SUBSTITUTE(SUBSTITUTE(SUBSTITUTE($B93," ",""),"+",""),"-",""),".",""),"/",""))=9,"237"&amp;SUBSTITUTE(SUBSTITUTE(SUBSTITUTE(SUBSTITUTE(SUBSTITUTE($B93," ",""),"+",""),"-",""),".",""),"/",""),SUBSTITUTE(SUBSTITUTE(SUBSTITUTE(SUBSTITUTE(SUBSTITUTE($B93," ",""),"+",""),"-",""),".",""),"/",""))&amp;"?text="&amp;SUBSTITUTE("Bonjour "&amp;$A93&amp;", ici "&amp;'Paramètres'!$C$6&amp;". Petit rappel : il reste "&amp;FIXED(G93,0,TRUE)&amp;" FCFA à régler sur votre compte. Merci et bonne journée !"," ","%20"),"Relancer"))</f>
      </c>
      <c r="K93" s="16">
        <f>IF(N(G93)&gt;0,G93+ROW()/1000000,"")</f>
      </c>
    </row>
    <row r="94" spans="1:11" x14ac:dyDescent="0.25">
      <c r="A94" s="12"/>
      <c r="B94" s="12"/>
      <c r="C94" s="12"/>
      <c r="D94" s="13"/>
      <c r="E94" s="14">
        <f>IF($A94="","",SUMIFS('Opérations'!$E$6:$E$3005,'Opérations'!$B$6:$B$3005,$A94,'Opérations'!$C$6:$C$3005,"Crédit"))</f>
      </c>
      <c r="F94" s="14">
        <f>IF($A94="","",SUMIFS('Opérations'!$E$6:$E$3005,'Opérations'!$B$6:$B$3005,$A94,'Opérations'!$C$6:$C$3005,"Remboursement"))</f>
      </c>
      <c r="G94" s="14">
        <f>IF($A94="","",E94-F94)</f>
      </c>
      <c r="H94" s="15">
        <f>IF(OR($A94="",N(G94)&lt;=0),"",IF(SUMPRODUCT(MAX(('Opérations'!$B$6:$B$3005=$A94)*('Opérations'!$C$6:$C$3005="Crédit")*'Opérations'!$F$6:$F$3005))=0,"",SUMPRODUCT(MAX(('Opérations'!$B$6:$B$3005=$A94)*('Opérations'!$C$6:$C$3005="Crédit")*'Opérations'!$F$6:$F$3005))))</f>
      </c>
      <c r="I94" s="16">
        <f>IF($A94="","",IF(G94&lt;=0,"Soldé",IF(AND(H94&lt;&gt;"",H94&lt;TODAY()),"En retard",IF(AND(N(D94)&gt;0,G94&gt;D94),"Plafond dépassé","En cours"))))</f>
      </c>
      <c r="J94" s="17">
        <f>IF(OR($A94="",$B94="",N(G94)&lt;=0),"",HYPERLINK("https://wa.me/"&amp;IF(LEN(SUBSTITUTE(SUBSTITUTE(SUBSTITUTE(SUBSTITUTE(SUBSTITUTE($B94," ",""),"+",""),"-",""),".",""),"/",""))=9,"237"&amp;SUBSTITUTE(SUBSTITUTE(SUBSTITUTE(SUBSTITUTE(SUBSTITUTE($B94," ",""),"+",""),"-",""),".",""),"/",""),SUBSTITUTE(SUBSTITUTE(SUBSTITUTE(SUBSTITUTE(SUBSTITUTE($B94," ",""),"+",""),"-",""),".",""),"/",""))&amp;"?text="&amp;SUBSTITUTE("Bonjour "&amp;$A94&amp;", ici "&amp;'Paramètres'!$C$6&amp;". Petit rappel : il reste "&amp;FIXED(G94,0,TRUE)&amp;" FCFA à régler sur votre compte. Merci et bonne journée !"," ","%20"),"Relancer"))</f>
      </c>
      <c r="K94" s="16">
        <f>IF(N(G94)&gt;0,G94+ROW()/1000000,"")</f>
      </c>
    </row>
    <row r="95" spans="1:11" x14ac:dyDescent="0.25">
      <c r="A95" s="12"/>
      <c r="B95" s="12"/>
      <c r="C95" s="12"/>
      <c r="D95" s="13"/>
      <c r="E95" s="14">
        <f>IF($A95="","",SUMIFS('Opérations'!$E$6:$E$3005,'Opérations'!$B$6:$B$3005,$A95,'Opérations'!$C$6:$C$3005,"Crédit"))</f>
      </c>
      <c r="F95" s="14">
        <f>IF($A95="","",SUMIFS('Opérations'!$E$6:$E$3005,'Opérations'!$B$6:$B$3005,$A95,'Opérations'!$C$6:$C$3005,"Remboursement"))</f>
      </c>
      <c r="G95" s="14">
        <f>IF($A95="","",E95-F95)</f>
      </c>
      <c r="H95" s="15">
        <f>IF(OR($A95="",N(G95)&lt;=0),"",IF(SUMPRODUCT(MAX(('Opérations'!$B$6:$B$3005=$A95)*('Opérations'!$C$6:$C$3005="Crédit")*'Opérations'!$F$6:$F$3005))=0,"",SUMPRODUCT(MAX(('Opérations'!$B$6:$B$3005=$A95)*('Opérations'!$C$6:$C$3005="Crédit")*'Opérations'!$F$6:$F$3005))))</f>
      </c>
      <c r="I95" s="16">
        <f>IF($A95="","",IF(G95&lt;=0,"Soldé",IF(AND(H95&lt;&gt;"",H95&lt;TODAY()),"En retard",IF(AND(N(D95)&gt;0,G95&gt;D95),"Plafond dépassé","En cours"))))</f>
      </c>
      <c r="J95" s="17">
        <f>IF(OR($A95="",$B95="",N(G95)&lt;=0),"",HYPERLINK("https://wa.me/"&amp;IF(LEN(SUBSTITUTE(SUBSTITUTE(SUBSTITUTE(SUBSTITUTE(SUBSTITUTE($B95," ",""),"+",""),"-",""),".",""),"/",""))=9,"237"&amp;SUBSTITUTE(SUBSTITUTE(SUBSTITUTE(SUBSTITUTE(SUBSTITUTE($B95," ",""),"+",""),"-",""),".",""),"/",""),SUBSTITUTE(SUBSTITUTE(SUBSTITUTE(SUBSTITUTE(SUBSTITUTE($B95," ",""),"+",""),"-",""),".",""),"/",""))&amp;"?text="&amp;SUBSTITUTE("Bonjour "&amp;$A95&amp;", ici "&amp;'Paramètres'!$C$6&amp;". Petit rappel : il reste "&amp;FIXED(G95,0,TRUE)&amp;" FCFA à régler sur votre compte. Merci et bonne journée !"," ","%20"),"Relancer"))</f>
      </c>
      <c r="K95" s="16">
        <f>IF(N(G95)&gt;0,G95+ROW()/1000000,"")</f>
      </c>
    </row>
    <row r="96" spans="1:11" x14ac:dyDescent="0.25">
      <c r="A96" s="12"/>
      <c r="B96" s="12"/>
      <c r="C96" s="12"/>
      <c r="D96" s="13"/>
      <c r="E96" s="14">
        <f>IF($A96="","",SUMIFS('Opérations'!$E$6:$E$3005,'Opérations'!$B$6:$B$3005,$A96,'Opérations'!$C$6:$C$3005,"Crédit"))</f>
      </c>
      <c r="F96" s="14">
        <f>IF($A96="","",SUMIFS('Opérations'!$E$6:$E$3005,'Opérations'!$B$6:$B$3005,$A96,'Opérations'!$C$6:$C$3005,"Remboursement"))</f>
      </c>
      <c r="G96" s="14">
        <f>IF($A96="","",E96-F96)</f>
      </c>
      <c r="H96" s="15">
        <f>IF(OR($A96="",N(G96)&lt;=0),"",IF(SUMPRODUCT(MAX(('Opérations'!$B$6:$B$3005=$A96)*('Opérations'!$C$6:$C$3005="Crédit")*'Opérations'!$F$6:$F$3005))=0,"",SUMPRODUCT(MAX(('Opérations'!$B$6:$B$3005=$A96)*('Opérations'!$C$6:$C$3005="Crédit")*'Opérations'!$F$6:$F$3005))))</f>
      </c>
      <c r="I96" s="16">
        <f>IF($A96="","",IF(G96&lt;=0,"Soldé",IF(AND(H96&lt;&gt;"",H96&lt;TODAY()),"En retard",IF(AND(N(D96)&gt;0,G96&gt;D96),"Plafond dépassé","En cours"))))</f>
      </c>
      <c r="J96" s="17">
        <f>IF(OR($A96="",$B96="",N(G96)&lt;=0),"",HYPERLINK("https://wa.me/"&amp;IF(LEN(SUBSTITUTE(SUBSTITUTE(SUBSTITUTE(SUBSTITUTE(SUBSTITUTE($B96," ",""),"+",""),"-",""),".",""),"/",""))=9,"237"&amp;SUBSTITUTE(SUBSTITUTE(SUBSTITUTE(SUBSTITUTE(SUBSTITUTE($B96," ",""),"+",""),"-",""),".",""),"/",""),SUBSTITUTE(SUBSTITUTE(SUBSTITUTE(SUBSTITUTE(SUBSTITUTE($B96," ",""),"+",""),"-",""),".",""),"/",""))&amp;"?text="&amp;SUBSTITUTE("Bonjour "&amp;$A96&amp;", ici "&amp;'Paramètres'!$C$6&amp;". Petit rappel : il reste "&amp;FIXED(G96,0,TRUE)&amp;" FCFA à régler sur votre compte. Merci et bonne journée !"," ","%20"),"Relancer"))</f>
      </c>
      <c r="K96" s="16">
        <f>IF(N(G96)&gt;0,G96+ROW()/1000000,"")</f>
      </c>
    </row>
    <row r="97" spans="1:11" x14ac:dyDescent="0.25">
      <c r="A97" s="12"/>
      <c r="B97" s="12"/>
      <c r="C97" s="12"/>
      <c r="D97" s="13"/>
      <c r="E97" s="14">
        <f>IF($A97="","",SUMIFS('Opérations'!$E$6:$E$3005,'Opérations'!$B$6:$B$3005,$A97,'Opérations'!$C$6:$C$3005,"Crédit"))</f>
      </c>
      <c r="F97" s="14">
        <f>IF($A97="","",SUMIFS('Opérations'!$E$6:$E$3005,'Opérations'!$B$6:$B$3005,$A97,'Opérations'!$C$6:$C$3005,"Remboursement"))</f>
      </c>
      <c r="G97" s="14">
        <f>IF($A97="","",E97-F97)</f>
      </c>
      <c r="H97" s="15">
        <f>IF(OR($A97="",N(G97)&lt;=0),"",IF(SUMPRODUCT(MAX(('Opérations'!$B$6:$B$3005=$A97)*('Opérations'!$C$6:$C$3005="Crédit")*'Opérations'!$F$6:$F$3005))=0,"",SUMPRODUCT(MAX(('Opérations'!$B$6:$B$3005=$A97)*('Opérations'!$C$6:$C$3005="Crédit")*'Opérations'!$F$6:$F$3005))))</f>
      </c>
      <c r="I97" s="16">
        <f>IF($A97="","",IF(G97&lt;=0,"Soldé",IF(AND(H97&lt;&gt;"",H97&lt;TODAY()),"En retard",IF(AND(N(D97)&gt;0,G97&gt;D97),"Plafond dépassé","En cours"))))</f>
      </c>
      <c r="J97" s="17">
        <f>IF(OR($A97="",$B97="",N(G97)&lt;=0),"",HYPERLINK("https://wa.me/"&amp;IF(LEN(SUBSTITUTE(SUBSTITUTE(SUBSTITUTE(SUBSTITUTE(SUBSTITUTE($B97," ",""),"+",""),"-",""),".",""),"/",""))=9,"237"&amp;SUBSTITUTE(SUBSTITUTE(SUBSTITUTE(SUBSTITUTE(SUBSTITUTE($B97," ",""),"+",""),"-",""),".",""),"/",""),SUBSTITUTE(SUBSTITUTE(SUBSTITUTE(SUBSTITUTE(SUBSTITUTE($B97," ",""),"+",""),"-",""),".",""),"/",""))&amp;"?text="&amp;SUBSTITUTE("Bonjour "&amp;$A97&amp;", ici "&amp;'Paramètres'!$C$6&amp;". Petit rappel : il reste "&amp;FIXED(G97,0,TRUE)&amp;" FCFA à régler sur votre compte. Merci et bonne journée !"," ","%20"),"Relancer"))</f>
      </c>
      <c r="K97" s="16">
        <f>IF(N(G97)&gt;0,G97+ROW()/1000000,"")</f>
      </c>
    </row>
    <row r="98" spans="1:11" x14ac:dyDescent="0.25">
      <c r="A98" s="12"/>
      <c r="B98" s="12"/>
      <c r="C98" s="12"/>
      <c r="D98" s="13"/>
      <c r="E98" s="14">
        <f>IF($A98="","",SUMIFS('Opérations'!$E$6:$E$3005,'Opérations'!$B$6:$B$3005,$A98,'Opérations'!$C$6:$C$3005,"Crédit"))</f>
      </c>
      <c r="F98" s="14">
        <f>IF($A98="","",SUMIFS('Opérations'!$E$6:$E$3005,'Opérations'!$B$6:$B$3005,$A98,'Opérations'!$C$6:$C$3005,"Remboursement"))</f>
      </c>
      <c r="G98" s="14">
        <f>IF($A98="","",E98-F98)</f>
      </c>
      <c r="H98" s="15">
        <f>IF(OR($A98="",N(G98)&lt;=0),"",IF(SUMPRODUCT(MAX(('Opérations'!$B$6:$B$3005=$A98)*('Opérations'!$C$6:$C$3005="Crédit")*'Opérations'!$F$6:$F$3005))=0,"",SUMPRODUCT(MAX(('Opérations'!$B$6:$B$3005=$A98)*('Opérations'!$C$6:$C$3005="Crédit")*'Opérations'!$F$6:$F$3005))))</f>
      </c>
      <c r="I98" s="16">
        <f>IF($A98="","",IF(G98&lt;=0,"Soldé",IF(AND(H98&lt;&gt;"",H98&lt;TODAY()),"En retard",IF(AND(N(D98)&gt;0,G98&gt;D98),"Plafond dépassé","En cours"))))</f>
      </c>
      <c r="J98" s="17">
        <f>IF(OR($A98="",$B98="",N(G98)&lt;=0),"",HYPERLINK("https://wa.me/"&amp;IF(LEN(SUBSTITUTE(SUBSTITUTE(SUBSTITUTE(SUBSTITUTE(SUBSTITUTE($B98," ",""),"+",""),"-",""),".",""),"/",""))=9,"237"&amp;SUBSTITUTE(SUBSTITUTE(SUBSTITUTE(SUBSTITUTE(SUBSTITUTE($B98," ",""),"+",""),"-",""),".",""),"/",""),SUBSTITUTE(SUBSTITUTE(SUBSTITUTE(SUBSTITUTE(SUBSTITUTE($B98," ",""),"+",""),"-",""),".",""),"/",""))&amp;"?text="&amp;SUBSTITUTE("Bonjour "&amp;$A98&amp;", ici "&amp;'Paramètres'!$C$6&amp;". Petit rappel : il reste "&amp;FIXED(G98,0,TRUE)&amp;" FCFA à régler sur votre compte. Merci et bonne journée !"," ","%20"),"Relancer"))</f>
      </c>
      <c r="K98" s="16">
        <f>IF(N(G98)&gt;0,G98+ROW()/1000000,"")</f>
      </c>
    </row>
    <row r="99" spans="1:11" x14ac:dyDescent="0.25">
      <c r="A99" s="12"/>
      <c r="B99" s="12"/>
      <c r="C99" s="12"/>
      <c r="D99" s="13"/>
      <c r="E99" s="14">
        <f>IF($A99="","",SUMIFS('Opérations'!$E$6:$E$3005,'Opérations'!$B$6:$B$3005,$A99,'Opérations'!$C$6:$C$3005,"Crédit"))</f>
      </c>
      <c r="F99" s="14">
        <f>IF($A99="","",SUMIFS('Opérations'!$E$6:$E$3005,'Opérations'!$B$6:$B$3005,$A99,'Opérations'!$C$6:$C$3005,"Remboursement"))</f>
      </c>
      <c r="G99" s="14">
        <f>IF($A99="","",E99-F99)</f>
      </c>
      <c r="H99" s="15">
        <f>IF(OR($A99="",N(G99)&lt;=0),"",IF(SUMPRODUCT(MAX(('Opérations'!$B$6:$B$3005=$A99)*('Opérations'!$C$6:$C$3005="Crédit")*'Opérations'!$F$6:$F$3005))=0,"",SUMPRODUCT(MAX(('Opérations'!$B$6:$B$3005=$A99)*('Opérations'!$C$6:$C$3005="Crédit")*'Opérations'!$F$6:$F$3005))))</f>
      </c>
      <c r="I99" s="16">
        <f>IF($A99="","",IF(G99&lt;=0,"Soldé",IF(AND(H99&lt;&gt;"",H99&lt;TODAY()),"En retard",IF(AND(N(D99)&gt;0,G99&gt;D99),"Plafond dépassé","En cours"))))</f>
      </c>
      <c r="J99" s="17">
        <f>IF(OR($A99="",$B99="",N(G99)&lt;=0),"",HYPERLINK("https://wa.me/"&amp;IF(LEN(SUBSTITUTE(SUBSTITUTE(SUBSTITUTE(SUBSTITUTE(SUBSTITUTE($B99," ",""),"+",""),"-",""),".",""),"/",""))=9,"237"&amp;SUBSTITUTE(SUBSTITUTE(SUBSTITUTE(SUBSTITUTE(SUBSTITUTE($B99," ",""),"+",""),"-",""),".",""),"/",""),SUBSTITUTE(SUBSTITUTE(SUBSTITUTE(SUBSTITUTE(SUBSTITUTE($B99," ",""),"+",""),"-",""),".",""),"/",""))&amp;"?text="&amp;SUBSTITUTE("Bonjour "&amp;$A99&amp;", ici "&amp;'Paramètres'!$C$6&amp;". Petit rappel : il reste "&amp;FIXED(G99,0,TRUE)&amp;" FCFA à régler sur votre compte. Merci et bonne journée !"," ","%20"),"Relancer"))</f>
      </c>
      <c r="K99" s="16">
        <f>IF(N(G99)&gt;0,G99+ROW()/1000000,"")</f>
      </c>
    </row>
    <row r="100" spans="1:11" x14ac:dyDescent="0.25">
      <c r="A100" s="12"/>
      <c r="B100" s="12"/>
      <c r="C100" s="12"/>
      <c r="D100" s="13"/>
      <c r="E100" s="14">
        <f>IF($A100="","",SUMIFS('Opérations'!$E$6:$E$3005,'Opérations'!$B$6:$B$3005,$A100,'Opérations'!$C$6:$C$3005,"Crédit"))</f>
      </c>
      <c r="F100" s="14">
        <f>IF($A100="","",SUMIFS('Opérations'!$E$6:$E$3005,'Opérations'!$B$6:$B$3005,$A100,'Opérations'!$C$6:$C$3005,"Remboursement"))</f>
      </c>
      <c r="G100" s="14">
        <f>IF($A100="","",E100-F100)</f>
      </c>
      <c r="H100" s="15">
        <f>IF(OR($A100="",N(G100)&lt;=0),"",IF(SUMPRODUCT(MAX(('Opérations'!$B$6:$B$3005=$A100)*('Opérations'!$C$6:$C$3005="Crédit")*'Opérations'!$F$6:$F$3005))=0,"",SUMPRODUCT(MAX(('Opérations'!$B$6:$B$3005=$A100)*('Opérations'!$C$6:$C$3005="Crédit")*'Opérations'!$F$6:$F$3005))))</f>
      </c>
      <c r="I100" s="16">
        <f>IF($A100="","",IF(G100&lt;=0,"Soldé",IF(AND(H100&lt;&gt;"",H100&lt;TODAY()),"En retard",IF(AND(N(D100)&gt;0,G100&gt;D100),"Plafond dépassé","En cours"))))</f>
      </c>
      <c r="J100" s="17">
        <f>IF(OR($A100="",$B100="",N(G100)&lt;=0),"",HYPERLINK("https://wa.me/"&amp;IF(LEN(SUBSTITUTE(SUBSTITUTE(SUBSTITUTE(SUBSTITUTE(SUBSTITUTE($B100," ",""),"+",""),"-",""),".",""),"/",""))=9,"237"&amp;SUBSTITUTE(SUBSTITUTE(SUBSTITUTE(SUBSTITUTE(SUBSTITUTE($B100," ",""),"+",""),"-",""),".",""),"/",""),SUBSTITUTE(SUBSTITUTE(SUBSTITUTE(SUBSTITUTE(SUBSTITUTE($B100," ",""),"+",""),"-",""),".",""),"/",""))&amp;"?text="&amp;SUBSTITUTE("Bonjour "&amp;$A100&amp;", ici "&amp;'Paramètres'!$C$6&amp;". Petit rappel : il reste "&amp;FIXED(G100,0,TRUE)&amp;" FCFA à régler sur votre compte. Merci et bonne journée !"," ","%20"),"Relancer"))</f>
      </c>
      <c r="K100" s="16">
        <f>IF(N(G100)&gt;0,G100+ROW()/1000000,"")</f>
      </c>
    </row>
    <row r="101" spans="1:11" x14ac:dyDescent="0.25">
      <c r="A101" s="12"/>
      <c r="B101" s="12"/>
      <c r="C101" s="12"/>
      <c r="D101" s="13"/>
      <c r="E101" s="14">
        <f>IF($A101="","",SUMIFS('Opérations'!$E$6:$E$3005,'Opérations'!$B$6:$B$3005,$A101,'Opérations'!$C$6:$C$3005,"Crédit"))</f>
      </c>
      <c r="F101" s="14">
        <f>IF($A101="","",SUMIFS('Opérations'!$E$6:$E$3005,'Opérations'!$B$6:$B$3005,$A101,'Opérations'!$C$6:$C$3005,"Remboursement"))</f>
      </c>
      <c r="G101" s="14">
        <f>IF($A101="","",E101-F101)</f>
      </c>
      <c r="H101" s="15">
        <f>IF(OR($A101="",N(G101)&lt;=0),"",IF(SUMPRODUCT(MAX(('Opérations'!$B$6:$B$3005=$A101)*('Opérations'!$C$6:$C$3005="Crédit")*'Opérations'!$F$6:$F$3005))=0,"",SUMPRODUCT(MAX(('Opérations'!$B$6:$B$3005=$A101)*('Opérations'!$C$6:$C$3005="Crédit")*'Opérations'!$F$6:$F$3005))))</f>
      </c>
      <c r="I101" s="16">
        <f>IF($A101="","",IF(G101&lt;=0,"Soldé",IF(AND(H101&lt;&gt;"",H101&lt;TODAY()),"En retard",IF(AND(N(D101)&gt;0,G101&gt;D101),"Plafond dépassé","En cours"))))</f>
      </c>
      <c r="J101" s="17">
        <f>IF(OR($A101="",$B101="",N(G101)&lt;=0),"",HYPERLINK("https://wa.me/"&amp;IF(LEN(SUBSTITUTE(SUBSTITUTE(SUBSTITUTE(SUBSTITUTE(SUBSTITUTE($B101," ",""),"+",""),"-",""),".",""),"/",""))=9,"237"&amp;SUBSTITUTE(SUBSTITUTE(SUBSTITUTE(SUBSTITUTE(SUBSTITUTE($B101," ",""),"+",""),"-",""),".",""),"/",""),SUBSTITUTE(SUBSTITUTE(SUBSTITUTE(SUBSTITUTE(SUBSTITUTE($B101," ",""),"+",""),"-",""),".",""),"/",""))&amp;"?text="&amp;SUBSTITUTE("Bonjour "&amp;$A101&amp;", ici "&amp;'Paramètres'!$C$6&amp;". Petit rappel : il reste "&amp;FIXED(G101,0,TRUE)&amp;" FCFA à régler sur votre compte. Merci et bonne journée !"," ","%20"),"Relancer"))</f>
      </c>
      <c r="K101" s="16">
        <f>IF(N(G101)&gt;0,G101+ROW()/1000000,"")</f>
      </c>
    </row>
    <row r="102" spans="1:11" x14ac:dyDescent="0.25">
      <c r="A102" s="12"/>
      <c r="B102" s="12"/>
      <c r="C102" s="12"/>
      <c r="D102" s="13"/>
      <c r="E102" s="14">
        <f>IF($A102="","",SUMIFS('Opérations'!$E$6:$E$3005,'Opérations'!$B$6:$B$3005,$A102,'Opérations'!$C$6:$C$3005,"Crédit"))</f>
      </c>
      <c r="F102" s="14">
        <f>IF($A102="","",SUMIFS('Opérations'!$E$6:$E$3005,'Opérations'!$B$6:$B$3005,$A102,'Opérations'!$C$6:$C$3005,"Remboursement"))</f>
      </c>
      <c r="G102" s="14">
        <f>IF($A102="","",E102-F102)</f>
      </c>
      <c r="H102" s="15">
        <f>IF(OR($A102="",N(G102)&lt;=0),"",IF(SUMPRODUCT(MAX(('Opérations'!$B$6:$B$3005=$A102)*('Opérations'!$C$6:$C$3005="Crédit")*'Opérations'!$F$6:$F$3005))=0,"",SUMPRODUCT(MAX(('Opérations'!$B$6:$B$3005=$A102)*('Opérations'!$C$6:$C$3005="Crédit")*'Opérations'!$F$6:$F$3005))))</f>
      </c>
      <c r="I102" s="16">
        <f>IF($A102="","",IF(G102&lt;=0,"Soldé",IF(AND(H102&lt;&gt;"",H102&lt;TODAY()),"En retard",IF(AND(N(D102)&gt;0,G102&gt;D102),"Plafond dépassé","En cours"))))</f>
      </c>
      <c r="J102" s="17">
        <f>IF(OR($A102="",$B102="",N(G102)&lt;=0),"",HYPERLINK("https://wa.me/"&amp;IF(LEN(SUBSTITUTE(SUBSTITUTE(SUBSTITUTE(SUBSTITUTE(SUBSTITUTE($B102," ",""),"+",""),"-",""),".",""),"/",""))=9,"237"&amp;SUBSTITUTE(SUBSTITUTE(SUBSTITUTE(SUBSTITUTE(SUBSTITUTE($B102," ",""),"+",""),"-",""),".",""),"/",""),SUBSTITUTE(SUBSTITUTE(SUBSTITUTE(SUBSTITUTE(SUBSTITUTE($B102," ",""),"+",""),"-",""),".",""),"/",""))&amp;"?text="&amp;SUBSTITUTE("Bonjour "&amp;$A102&amp;", ici "&amp;'Paramètres'!$C$6&amp;". Petit rappel : il reste "&amp;FIXED(G102,0,TRUE)&amp;" FCFA à régler sur votre compte. Merci et bonne journée !"," ","%20"),"Relancer"))</f>
      </c>
      <c r="K102" s="16">
        <f>IF(N(G102)&gt;0,G102+ROW()/1000000,"")</f>
      </c>
    </row>
    <row r="103" spans="1:11" x14ac:dyDescent="0.25">
      <c r="A103" s="12"/>
      <c r="B103" s="12"/>
      <c r="C103" s="12"/>
      <c r="D103" s="13"/>
      <c r="E103" s="14">
        <f>IF($A103="","",SUMIFS('Opérations'!$E$6:$E$3005,'Opérations'!$B$6:$B$3005,$A103,'Opérations'!$C$6:$C$3005,"Crédit"))</f>
      </c>
      <c r="F103" s="14">
        <f>IF($A103="","",SUMIFS('Opérations'!$E$6:$E$3005,'Opérations'!$B$6:$B$3005,$A103,'Opérations'!$C$6:$C$3005,"Remboursement"))</f>
      </c>
      <c r="G103" s="14">
        <f>IF($A103="","",E103-F103)</f>
      </c>
      <c r="H103" s="15">
        <f>IF(OR($A103="",N(G103)&lt;=0),"",IF(SUMPRODUCT(MAX(('Opérations'!$B$6:$B$3005=$A103)*('Opérations'!$C$6:$C$3005="Crédit")*'Opérations'!$F$6:$F$3005))=0,"",SUMPRODUCT(MAX(('Opérations'!$B$6:$B$3005=$A103)*('Opérations'!$C$6:$C$3005="Crédit")*'Opérations'!$F$6:$F$3005))))</f>
      </c>
      <c r="I103" s="16">
        <f>IF($A103="","",IF(G103&lt;=0,"Soldé",IF(AND(H103&lt;&gt;"",H103&lt;TODAY()),"En retard",IF(AND(N(D103)&gt;0,G103&gt;D103),"Plafond dépassé","En cours"))))</f>
      </c>
      <c r="J103" s="17">
        <f>IF(OR($A103="",$B103="",N(G103)&lt;=0),"",HYPERLINK("https://wa.me/"&amp;IF(LEN(SUBSTITUTE(SUBSTITUTE(SUBSTITUTE(SUBSTITUTE(SUBSTITUTE($B103," ",""),"+",""),"-",""),".",""),"/",""))=9,"237"&amp;SUBSTITUTE(SUBSTITUTE(SUBSTITUTE(SUBSTITUTE(SUBSTITUTE($B103," ",""),"+",""),"-",""),".",""),"/",""),SUBSTITUTE(SUBSTITUTE(SUBSTITUTE(SUBSTITUTE(SUBSTITUTE($B103," ",""),"+",""),"-",""),".",""),"/",""))&amp;"?text="&amp;SUBSTITUTE("Bonjour "&amp;$A103&amp;", ici "&amp;'Paramètres'!$C$6&amp;". Petit rappel : il reste "&amp;FIXED(G103,0,TRUE)&amp;" FCFA à régler sur votre compte. Merci et bonne journée !"," ","%20"),"Relancer"))</f>
      </c>
      <c r="K103" s="16">
        <f>IF(N(G103)&gt;0,G103+ROW()/1000000,"")</f>
      </c>
    </row>
    <row r="104" spans="1:11" x14ac:dyDescent="0.25">
      <c r="A104" s="12"/>
      <c r="B104" s="12"/>
      <c r="C104" s="12"/>
      <c r="D104" s="13"/>
      <c r="E104" s="14">
        <f>IF($A104="","",SUMIFS('Opérations'!$E$6:$E$3005,'Opérations'!$B$6:$B$3005,$A104,'Opérations'!$C$6:$C$3005,"Crédit"))</f>
      </c>
      <c r="F104" s="14">
        <f>IF($A104="","",SUMIFS('Opérations'!$E$6:$E$3005,'Opérations'!$B$6:$B$3005,$A104,'Opérations'!$C$6:$C$3005,"Remboursement"))</f>
      </c>
      <c r="G104" s="14">
        <f>IF($A104="","",E104-F104)</f>
      </c>
      <c r="H104" s="15">
        <f>IF(OR($A104="",N(G104)&lt;=0),"",IF(SUMPRODUCT(MAX(('Opérations'!$B$6:$B$3005=$A104)*('Opérations'!$C$6:$C$3005="Crédit")*'Opérations'!$F$6:$F$3005))=0,"",SUMPRODUCT(MAX(('Opérations'!$B$6:$B$3005=$A104)*('Opérations'!$C$6:$C$3005="Crédit")*'Opérations'!$F$6:$F$3005))))</f>
      </c>
      <c r="I104" s="16">
        <f>IF($A104="","",IF(G104&lt;=0,"Soldé",IF(AND(H104&lt;&gt;"",H104&lt;TODAY()),"En retard",IF(AND(N(D104)&gt;0,G104&gt;D104),"Plafond dépassé","En cours"))))</f>
      </c>
      <c r="J104" s="17">
        <f>IF(OR($A104="",$B104="",N(G104)&lt;=0),"",HYPERLINK("https://wa.me/"&amp;IF(LEN(SUBSTITUTE(SUBSTITUTE(SUBSTITUTE(SUBSTITUTE(SUBSTITUTE($B104," ",""),"+",""),"-",""),".",""),"/",""))=9,"237"&amp;SUBSTITUTE(SUBSTITUTE(SUBSTITUTE(SUBSTITUTE(SUBSTITUTE($B104," ",""),"+",""),"-",""),".",""),"/",""),SUBSTITUTE(SUBSTITUTE(SUBSTITUTE(SUBSTITUTE(SUBSTITUTE($B104," ",""),"+",""),"-",""),".",""),"/",""))&amp;"?text="&amp;SUBSTITUTE("Bonjour "&amp;$A104&amp;", ici "&amp;'Paramètres'!$C$6&amp;". Petit rappel : il reste "&amp;FIXED(G104,0,TRUE)&amp;" FCFA à régler sur votre compte. Merci et bonne journée !"," ","%20"),"Relancer"))</f>
      </c>
      <c r="K104" s="16">
        <f>IF(N(G104)&gt;0,G104+ROW()/1000000,"")</f>
      </c>
    </row>
    <row r="105" spans="1:11" x14ac:dyDescent="0.25">
      <c r="A105" s="12"/>
      <c r="B105" s="12"/>
      <c r="C105" s="12"/>
      <c r="D105" s="13"/>
      <c r="E105" s="14">
        <f>IF($A105="","",SUMIFS('Opérations'!$E$6:$E$3005,'Opérations'!$B$6:$B$3005,$A105,'Opérations'!$C$6:$C$3005,"Crédit"))</f>
      </c>
      <c r="F105" s="14">
        <f>IF($A105="","",SUMIFS('Opérations'!$E$6:$E$3005,'Opérations'!$B$6:$B$3005,$A105,'Opérations'!$C$6:$C$3005,"Remboursement"))</f>
      </c>
      <c r="G105" s="14">
        <f>IF($A105="","",E105-F105)</f>
      </c>
      <c r="H105" s="15">
        <f>IF(OR($A105="",N(G105)&lt;=0),"",IF(SUMPRODUCT(MAX(('Opérations'!$B$6:$B$3005=$A105)*('Opérations'!$C$6:$C$3005="Crédit")*'Opérations'!$F$6:$F$3005))=0,"",SUMPRODUCT(MAX(('Opérations'!$B$6:$B$3005=$A105)*('Opérations'!$C$6:$C$3005="Crédit")*'Opérations'!$F$6:$F$3005))))</f>
      </c>
      <c r="I105" s="16">
        <f>IF($A105="","",IF(G105&lt;=0,"Soldé",IF(AND(H105&lt;&gt;"",H105&lt;TODAY()),"En retard",IF(AND(N(D105)&gt;0,G105&gt;D105),"Plafond dépassé","En cours"))))</f>
      </c>
      <c r="J105" s="17">
        <f>IF(OR($A105="",$B105="",N(G105)&lt;=0),"",HYPERLINK("https://wa.me/"&amp;IF(LEN(SUBSTITUTE(SUBSTITUTE(SUBSTITUTE(SUBSTITUTE(SUBSTITUTE($B105," ",""),"+",""),"-",""),".",""),"/",""))=9,"237"&amp;SUBSTITUTE(SUBSTITUTE(SUBSTITUTE(SUBSTITUTE(SUBSTITUTE($B105," ",""),"+",""),"-",""),".",""),"/",""),SUBSTITUTE(SUBSTITUTE(SUBSTITUTE(SUBSTITUTE(SUBSTITUTE($B105," ",""),"+",""),"-",""),".",""),"/",""))&amp;"?text="&amp;SUBSTITUTE("Bonjour "&amp;$A105&amp;", ici "&amp;'Paramètres'!$C$6&amp;". Petit rappel : il reste "&amp;FIXED(G105,0,TRUE)&amp;" FCFA à régler sur votre compte. Merci et bonne journée !"," ","%20"),"Relancer"))</f>
      </c>
      <c r="K105" s="16">
        <f>IF(N(G105)&gt;0,G105+ROW()/1000000,"")</f>
      </c>
    </row>
    <row r="106" spans="1:11" x14ac:dyDescent="0.25">
      <c r="A106" s="12"/>
      <c r="B106" s="12"/>
      <c r="C106" s="12"/>
      <c r="D106" s="13"/>
      <c r="E106" s="14">
        <f>IF($A106="","",SUMIFS('Opérations'!$E$6:$E$3005,'Opérations'!$B$6:$B$3005,$A106,'Opérations'!$C$6:$C$3005,"Crédit"))</f>
      </c>
      <c r="F106" s="14">
        <f>IF($A106="","",SUMIFS('Opérations'!$E$6:$E$3005,'Opérations'!$B$6:$B$3005,$A106,'Opérations'!$C$6:$C$3005,"Remboursement"))</f>
      </c>
      <c r="G106" s="14">
        <f>IF($A106="","",E106-F106)</f>
      </c>
      <c r="H106" s="15">
        <f>IF(OR($A106="",N(G106)&lt;=0),"",IF(SUMPRODUCT(MAX(('Opérations'!$B$6:$B$3005=$A106)*('Opérations'!$C$6:$C$3005="Crédit")*'Opérations'!$F$6:$F$3005))=0,"",SUMPRODUCT(MAX(('Opérations'!$B$6:$B$3005=$A106)*('Opérations'!$C$6:$C$3005="Crédit")*'Opérations'!$F$6:$F$3005))))</f>
      </c>
      <c r="I106" s="16">
        <f>IF($A106="","",IF(G106&lt;=0,"Soldé",IF(AND(H106&lt;&gt;"",H106&lt;TODAY()),"En retard",IF(AND(N(D106)&gt;0,G106&gt;D106),"Plafond dépassé","En cours"))))</f>
      </c>
      <c r="J106" s="17">
        <f>IF(OR($A106="",$B106="",N(G106)&lt;=0),"",HYPERLINK("https://wa.me/"&amp;IF(LEN(SUBSTITUTE(SUBSTITUTE(SUBSTITUTE(SUBSTITUTE(SUBSTITUTE($B106," ",""),"+",""),"-",""),".",""),"/",""))=9,"237"&amp;SUBSTITUTE(SUBSTITUTE(SUBSTITUTE(SUBSTITUTE(SUBSTITUTE($B106," ",""),"+",""),"-",""),".",""),"/",""),SUBSTITUTE(SUBSTITUTE(SUBSTITUTE(SUBSTITUTE(SUBSTITUTE($B106," ",""),"+",""),"-",""),".",""),"/",""))&amp;"?text="&amp;SUBSTITUTE("Bonjour "&amp;$A106&amp;", ici "&amp;'Paramètres'!$C$6&amp;". Petit rappel : il reste "&amp;FIXED(G106,0,TRUE)&amp;" FCFA à régler sur votre compte. Merci et bonne journée !"," ","%20"),"Relancer"))</f>
      </c>
      <c r="K106" s="16">
        <f>IF(N(G106)&gt;0,G106+ROW()/1000000,"")</f>
      </c>
    </row>
    <row r="107" spans="1:11" x14ac:dyDescent="0.25">
      <c r="A107" s="12"/>
      <c r="B107" s="12"/>
      <c r="C107" s="12"/>
      <c r="D107" s="13"/>
      <c r="E107" s="14">
        <f>IF($A107="","",SUMIFS('Opérations'!$E$6:$E$3005,'Opérations'!$B$6:$B$3005,$A107,'Opérations'!$C$6:$C$3005,"Crédit"))</f>
      </c>
      <c r="F107" s="14">
        <f>IF($A107="","",SUMIFS('Opérations'!$E$6:$E$3005,'Opérations'!$B$6:$B$3005,$A107,'Opérations'!$C$6:$C$3005,"Remboursement"))</f>
      </c>
      <c r="G107" s="14">
        <f>IF($A107="","",E107-F107)</f>
      </c>
      <c r="H107" s="15">
        <f>IF(OR($A107="",N(G107)&lt;=0),"",IF(SUMPRODUCT(MAX(('Opérations'!$B$6:$B$3005=$A107)*('Opérations'!$C$6:$C$3005="Crédit")*'Opérations'!$F$6:$F$3005))=0,"",SUMPRODUCT(MAX(('Opérations'!$B$6:$B$3005=$A107)*('Opérations'!$C$6:$C$3005="Crédit")*'Opérations'!$F$6:$F$3005))))</f>
      </c>
      <c r="I107" s="16">
        <f>IF($A107="","",IF(G107&lt;=0,"Soldé",IF(AND(H107&lt;&gt;"",H107&lt;TODAY()),"En retard",IF(AND(N(D107)&gt;0,G107&gt;D107),"Plafond dépassé","En cours"))))</f>
      </c>
      <c r="J107" s="17">
        <f>IF(OR($A107="",$B107="",N(G107)&lt;=0),"",HYPERLINK("https://wa.me/"&amp;IF(LEN(SUBSTITUTE(SUBSTITUTE(SUBSTITUTE(SUBSTITUTE(SUBSTITUTE($B107," ",""),"+",""),"-",""),".",""),"/",""))=9,"237"&amp;SUBSTITUTE(SUBSTITUTE(SUBSTITUTE(SUBSTITUTE(SUBSTITUTE($B107," ",""),"+",""),"-",""),".",""),"/",""),SUBSTITUTE(SUBSTITUTE(SUBSTITUTE(SUBSTITUTE(SUBSTITUTE($B107," ",""),"+",""),"-",""),".",""),"/",""))&amp;"?text="&amp;SUBSTITUTE("Bonjour "&amp;$A107&amp;", ici "&amp;'Paramètres'!$C$6&amp;". Petit rappel : il reste "&amp;FIXED(G107,0,TRUE)&amp;" FCFA à régler sur votre compte. Merci et bonne journée !"," ","%20"),"Relancer"))</f>
      </c>
      <c r="K107" s="16">
        <f>IF(N(G107)&gt;0,G107+ROW()/1000000,"")</f>
      </c>
    </row>
    <row r="108" spans="1:11" x14ac:dyDescent="0.25">
      <c r="A108" s="12"/>
      <c r="B108" s="12"/>
      <c r="C108" s="12"/>
      <c r="D108" s="13"/>
      <c r="E108" s="14">
        <f>IF($A108="","",SUMIFS('Opérations'!$E$6:$E$3005,'Opérations'!$B$6:$B$3005,$A108,'Opérations'!$C$6:$C$3005,"Crédit"))</f>
      </c>
      <c r="F108" s="14">
        <f>IF($A108="","",SUMIFS('Opérations'!$E$6:$E$3005,'Opérations'!$B$6:$B$3005,$A108,'Opérations'!$C$6:$C$3005,"Remboursement"))</f>
      </c>
      <c r="G108" s="14">
        <f>IF($A108="","",E108-F108)</f>
      </c>
      <c r="H108" s="15">
        <f>IF(OR($A108="",N(G108)&lt;=0),"",IF(SUMPRODUCT(MAX(('Opérations'!$B$6:$B$3005=$A108)*('Opérations'!$C$6:$C$3005="Crédit")*'Opérations'!$F$6:$F$3005))=0,"",SUMPRODUCT(MAX(('Opérations'!$B$6:$B$3005=$A108)*('Opérations'!$C$6:$C$3005="Crédit")*'Opérations'!$F$6:$F$3005))))</f>
      </c>
      <c r="I108" s="16">
        <f>IF($A108="","",IF(G108&lt;=0,"Soldé",IF(AND(H108&lt;&gt;"",H108&lt;TODAY()),"En retard",IF(AND(N(D108)&gt;0,G108&gt;D108),"Plafond dépassé","En cours"))))</f>
      </c>
      <c r="J108" s="17">
        <f>IF(OR($A108="",$B108="",N(G108)&lt;=0),"",HYPERLINK("https://wa.me/"&amp;IF(LEN(SUBSTITUTE(SUBSTITUTE(SUBSTITUTE(SUBSTITUTE(SUBSTITUTE($B108," ",""),"+",""),"-",""),".",""),"/",""))=9,"237"&amp;SUBSTITUTE(SUBSTITUTE(SUBSTITUTE(SUBSTITUTE(SUBSTITUTE($B108," ",""),"+",""),"-",""),".",""),"/",""),SUBSTITUTE(SUBSTITUTE(SUBSTITUTE(SUBSTITUTE(SUBSTITUTE($B108," ",""),"+",""),"-",""),".",""),"/",""))&amp;"?text="&amp;SUBSTITUTE("Bonjour "&amp;$A108&amp;", ici "&amp;'Paramètres'!$C$6&amp;". Petit rappel : il reste "&amp;FIXED(G108,0,TRUE)&amp;" FCFA à régler sur votre compte. Merci et bonne journée !"," ","%20"),"Relancer"))</f>
      </c>
      <c r="K108" s="16">
        <f>IF(N(G108)&gt;0,G108+ROW()/1000000,"")</f>
      </c>
    </row>
    <row r="109" spans="1:11" x14ac:dyDescent="0.25">
      <c r="A109" s="12"/>
      <c r="B109" s="12"/>
      <c r="C109" s="12"/>
      <c r="D109" s="13"/>
      <c r="E109" s="14">
        <f>IF($A109="","",SUMIFS('Opérations'!$E$6:$E$3005,'Opérations'!$B$6:$B$3005,$A109,'Opérations'!$C$6:$C$3005,"Crédit"))</f>
      </c>
      <c r="F109" s="14">
        <f>IF($A109="","",SUMIFS('Opérations'!$E$6:$E$3005,'Opérations'!$B$6:$B$3005,$A109,'Opérations'!$C$6:$C$3005,"Remboursement"))</f>
      </c>
      <c r="G109" s="14">
        <f>IF($A109="","",E109-F109)</f>
      </c>
      <c r="H109" s="15">
        <f>IF(OR($A109="",N(G109)&lt;=0),"",IF(SUMPRODUCT(MAX(('Opérations'!$B$6:$B$3005=$A109)*('Opérations'!$C$6:$C$3005="Crédit")*'Opérations'!$F$6:$F$3005))=0,"",SUMPRODUCT(MAX(('Opérations'!$B$6:$B$3005=$A109)*('Opérations'!$C$6:$C$3005="Crédit")*'Opérations'!$F$6:$F$3005))))</f>
      </c>
      <c r="I109" s="16">
        <f>IF($A109="","",IF(G109&lt;=0,"Soldé",IF(AND(H109&lt;&gt;"",H109&lt;TODAY()),"En retard",IF(AND(N(D109)&gt;0,G109&gt;D109),"Plafond dépassé","En cours"))))</f>
      </c>
      <c r="J109" s="17">
        <f>IF(OR($A109="",$B109="",N(G109)&lt;=0),"",HYPERLINK("https://wa.me/"&amp;IF(LEN(SUBSTITUTE(SUBSTITUTE(SUBSTITUTE(SUBSTITUTE(SUBSTITUTE($B109," ",""),"+",""),"-",""),".",""),"/",""))=9,"237"&amp;SUBSTITUTE(SUBSTITUTE(SUBSTITUTE(SUBSTITUTE(SUBSTITUTE($B109," ",""),"+",""),"-",""),".",""),"/",""),SUBSTITUTE(SUBSTITUTE(SUBSTITUTE(SUBSTITUTE(SUBSTITUTE($B109," ",""),"+",""),"-",""),".",""),"/",""))&amp;"?text="&amp;SUBSTITUTE("Bonjour "&amp;$A109&amp;", ici "&amp;'Paramètres'!$C$6&amp;". Petit rappel : il reste "&amp;FIXED(G109,0,TRUE)&amp;" FCFA à régler sur votre compte. Merci et bonne journée !"," ","%20"),"Relancer"))</f>
      </c>
      <c r="K109" s="16">
        <f>IF(N(G109)&gt;0,G109+ROW()/1000000,"")</f>
      </c>
    </row>
    <row r="110" spans="1:11" x14ac:dyDescent="0.25">
      <c r="A110" s="12"/>
      <c r="B110" s="12"/>
      <c r="C110" s="12"/>
      <c r="D110" s="13"/>
      <c r="E110" s="14">
        <f>IF($A110="","",SUMIFS('Opérations'!$E$6:$E$3005,'Opérations'!$B$6:$B$3005,$A110,'Opérations'!$C$6:$C$3005,"Crédit"))</f>
      </c>
      <c r="F110" s="14">
        <f>IF($A110="","",SUMIFS('Opérations'!$E$6:$E$3005,'Opérations'!$B$6:$B$3005,$A110,'Opérations'!$C$6:$C$3005,"Remboursement"))</f>
      </c>
      <c r="G110" s="14">
        <f>IF($A110="","",E110-F110)</f>
      </c>
      <c r="H110" s="15">
        <f>IF(OR($A110="",N(G110)&lt;=0),"",IF(SUMPRODUCT(MAX(('Opérations'!$B$6:$B$3005=$A110)*('Opérations'!$C$6:$C$3005="Crédit")*'Opérations'!$F$6:$F$3005))=0,"",SUMPRODUCT(MAX(('Opérations'!$B$6:$B$3005=$A110)*('Opérations'!$C$6:$C$3005="Crédit")*'Opérations'!$F$6:$F$3005))))</f>
      </c>
      <c r="I110" s="16">
        <f>IF($A110="","",IF(G110&lt;=0,"Soldé",IF(AND(H110&lt;&gt;"",H110&lt;TODAY()),"En retard",IF(AND(N(D110)&gt;0,G110&gt;D110),"Plafond dépassé","En cours"))))</f>
      </c>
      <c r="J110" s="17">
        <f>IF(OR($A110="",$B110="",N(G110)&lt;=0),"",HYPERLINK("https://wa.me/"&amp;IF(LEN(SUBSTITUTE(SUBSTITUTE(SUBSTITUTE(SUBSTITUTE(SUBSTITUTE($B110," ",""),"+",""),"-",""),".",""),"/",""))=9,"237"&amp;SUBSTITUTE(SUBSTITUTE(SUBSTITUTE(SUBSTITUTE(SUBSTITUTE($B110," ",""),"+",""),"-",""),".",""),"/",""),SUBSTITUTE(SUBSTITUTE(SUBSTITUTE(SUBSTITUTE(SUBSTITUTE($B110," ",""),"+",""),"-",""),".",""),"/",""))&amp;"?text="&amp;SUBSTITUTE("Bonjour "&amp;$A110&amp;", ici "&amp;'Paramètres'!$C$6&amp;". Petit rappel : il reste "&amp;FIXED(G110,0,TRUE)&amp;" FCFA à régler sur votre compte. Merci et bonne journée !"," ","%20"),"Relancer"))</f>
      </c>
      <c r="K110" s="16">
        <f>IF(N(G110)&gt;0,G110+ROW()/1000000,"")</f>
      </c>
    </row>
    <row r="111" spans="1:11" x14ac:dyDescent="0.25">
      <c r="A111" s="12"/>
      <c r="B111" s="12"/>
      <c r="C111" s="12"/>
      <c r="D111" s="13"/>
      <c r="E111" s="14">
        <f>IF($A111="","",SUMIFS('Opérations'!$E$6:$E$3005,'Opérations'!$B$6:$B$3005,$A111,'Opérations'!$C$6:$C$3005,"Crédit"))</f>
      </c>
      <c r="F111" s="14">
        <f>IF($A111="","",SUMIFS('Opérations'!$E$6:$E$3005,'Opérations'!$B$6:$B$3005,$A111,'Opérations'!$C$6:$C$3005,"Remboursement"))</f>
      </c>
      <c r="G111" s="14">
        <f>IF($A111="","",E111-F111)</f>
      </c>
      <c r="H111" s="15">
        <f>IF(OR($A111="",N(G111)&lt;=0),"",IF(SUMPRODUCT(MAX(('Opérations'!$B$6:$B$3005=$A111)*('Opérations'!$C$6:$C$3005="Crédit")*'Opérations'!$F$6:$F$3005))=0,"",SUMPRODUCT(MAX(('Opérations'!$B$6:$B$3005=$A111)*('Opérations'!$C$6:$C$3005="Crédit")*'Opérations'!$F$6:$F$3005))))</f>
      </c>
      <c r="I111" s="16">
        <f>IF($A111="","",IF(G111&lt;=0,"Soldé",IF(AND(H111&lt;&gt;"",H111&lt;TODAY()),"En retard",IF(AND(N(D111)&gt;0,G111&gt;D111),"Plafond dépassé","En cours"))))</f>
      </c>
      <c r="J111" s="17">
        <f>IF(OR($A111="",$B111="",N(G111)&lt;=0),"",HYPERLINK("https://wa.me/"&amp;IF(LEN(SUBSTITUTE(SUBSTITUTE(SUBSTITUTE(SUBSTITUTE(SUBSTITUTE($B111," ",""),"+",""),"-",""),".",""),"/",""))=9,"237"&amp;SUBSTITUTE(SUBSTITUTE(SUBSTITUTE(SUBSTITUTE(SUBSTITUTE($B111," ",""),"+",""),"-",""),".",""),"/",""),SUBSTITUTE(SUBSTITUTE(SUBSTITUTE(SUBSTITUTE(SUBSTITUTE($B111," ",""),"+",""),"-",""),".",""),"/",""))&amp;"?text="&amp;SUBSTITUTE("Bonjour "&amp;$A111&amp;", ici "&amp;'Paramètres'!$C$6&amp;". Petit rappel : il reste "&amp;FIXED(G111,0,TRUE)&amp;" FCFA à régler sur votre compte. Merci et bonne journée !"," ","%20"),"Relancer"))</f>
      </c>
      <c r="K111" s="16">
        <f>IF(N(G111)&gt;0,G111+ROW()/1000000,"")</f>
      </c>
    </row>
    <row r="112" spans="1:11" x14ac:dyDescent="0.25">
      <c r="A112" s="12"/>
      <c r="B112" s="12"/>
      <c r="C112" s="12"/>
      <c r="D112" s="13"/>
      <c r="E112" s="14">
        <f>IF($A112="","",SUMIFS('Opérations'!$E$6:$E$3005,'Opérations'!$B$6:$B$3005,$A112,'Opérations'!$C$6:$C$3005,"Crédit"))</f>
      </c>
      <c r="F112" s="14">
        <f>IF($A112="","",SUMIFS('Opérations'!$E$6:$E$3005,'Opérations'!$B$6:$B$3005,$A112,'Opérations'!$C$6:$C$3005,"Remboursement"))</f>
      </c>
      <c r="G112" s="14">
        <f>IF($A112="","",E112-F112)</f>
      </c>
      <c r="H112" s="15">
        <f>IF(OR($A112="",N(G112)&lt;=0),"",IF(SUMPRODUCT(MAX(('Opérations'!$B$6:$B$3005=$A112)*('Opérations'!$C$6:$C$3005="Crédit")*'Opérations'!$F$6:$F$3005))=0,"",SUMPRODUCT(MAX(('Opérations'!$B$6:$B$3005=$A112)*('Opérations'!$C$6:$C$3005="Crédit")*'Opérations'!$F$6:$F$3005))))</f>
      </c>
      <c r="I112" s="16">
        <f>IF($A112="","",IF(G112&lt;=0,"Soldé",IF(AND(H112&lt;&gt;"",H112&lt;TODAY()),"En retard",IF(AND(N(D112)&gt;0,G112&gt;D112),"Plafond dépassé","En cours"))))</f>
      </c>
      <c r="J112" s="17">
        <f>IF(OR($A112="",$B112="",N(G112)&lt;=0),"",HYPERLINK("https://wa.me/"&amp;IF(LEN(SUBSTITUTE(SUBSTITUTE(SUBSTITUTE(SUBSTITUTE(SUBSTITUTE($B112," ",""),"+",""),"-",""),".",""),"/",""))=9,"237"&amp;SUBSTITUTE(SUBSTITUTE(SUBSTITUTE(SUBSTITUTE(SUBSTITUTE($B112," ",""),"+",""),"-",""),".",""),"/",""),SUBSTITUTE(SUBSTITUTE(SUBSTITUTE(SUBSTITUTE(SUBSTITUTE($B112," ",""),"+",""),"-",""),".",""),"/",""))&amp;"?text="&amp;SUBSTITUTE("Bonjour "&amp;$A112&amp;", ici "&amp;'Paramètres'!$C$6&amp;". Petit rappel : il reste "&amp;FIXED(G112,0,TRUE)&amp;" FCFA à régler sur votre compte. Merci et bonne journée !"," ","%20"),"Relancer"))</f>
      </c>
      <c r="K112" s="16">
        <f>IF(N(G112)&gt;0,G112+ROW()/1000000,"")</f>
      </c>
    </row>
    <row r="113" spans="1:11" x14ac:dyDescent="0.25">
      <c r="A113" s="12"/>
      <c r="B113" s="12"/>
      <c r="C113" s="12"/>
      <c r="D113" s="13"/>
      <c r="E113" s="14">
        <f>IF($A113="","",SUMIFS('Opérations'!$E$6:$E$3005,'Opérations'!$B$6:$B$3005,$A113,'Opérations'!$C$6:$C$3005,"Crédit"))</f>
      </c>
      <c r="F113" s="14">
        <f>IF($A113="","",SUMIFS('Opérations'!$E$6:$E$3005,'Opérations'!$B$6:$B$3005,$A113,'Opérations'!$C$6:$C$3005,"Remboursement"))</f>
      </c>
      <c r="G113" s="14">
        <f>IF($A113="","",E113-F113)</f>
      </c>
      <c r="H113" s="15">
        <f>IF(OR($A113="",N(G113)&lt;=0),"",IF(SUMPRODUCT(MAX(('Opérations'!$B$6:$B$3005=$A113)*('Opérations'!$C$6:$C$3005="Crédit")*'Opérations'!$F$6:$F$3005))=0,"",SUMPRODUCT(MAX(('Opérations'!$B$6:$B$3005=$A113)*('Opérations'!$C$6:$C$3005="Crédit")*'Opérations'!$F$6:$F$3005))))</f>
      </c>
      <c r="I113" s="16">
        <f>IF($A113="","",IF(G113&lt;=0,"Soldé",IF(AND(H113&lt;&gt;"",H113&lt;TODAY()),"En retard",IF(AND(N(D113)&gt;0,G113&gt;D113),"Plafond dépassé","En cours"))))</f>
      </c>
      <c r="J113" s="17">
        <f>IF(OR($A113="",$B113="",N(G113)&lt;=0),"",HYPERLINK("https://wa.me/"&amp;IF(LEN(SUBSTITUTE(SUBSTITUTE(SUBSTITUTE(SUBSTITUTE(SUBSTITUTE($B113," ",""),"+",""),"-",""),".",""),"/",""))=9,"237"&amp;SUBSTITUTE(SUBSTITUTE(SUBSTITUTE(SUBSTITUTE(SUBSTITUTE($B113," ",""),"+",""),"-",""),".",""),"/",""),SUBSTITUTE(SUBSTITUTE(SUBSTITUTE(SUBSTITUTE(SUBSTITUTE($B113," ",""),"+",""),"-",""),".",""),"/",""))&amp;"?text="&amp;SUBSTITUTE("Bonjour "&amp;$A113&amp;", ici "&amp;'Paramètres'!$C$6&amp;". Petit rappel : il reste "&amp;FIXED(G113,0,TRUE)&amp;" FCFA à régler sur votre compte. Merci et bonne journée !"," ","%20"),"Relancer"))</f>
      </c>
      <c r="K113" s="16">
        <f>IF(N(G113)&gt;0,G113+ROW()/1000000,"")</f>
      </c>
    </row>
    <row r="114" spans="1:11" x14ac:dyDescent="0.25">
      <c r="A114" s="12"/>
      <c r="B114" s="12"/>
      <c r="C114" s="12"/>
      <c r="D114" s="13"/>
      <c r="E114" s="14">
        <f>IF($A114="","",SUMIFS('Opérations'!$E$6:$E$3005,'Opérations'!$B$6:$B$3005,$A114,'Opérations'!$C$6:$C$3005,"Crédit"))</f>
      </c>
      <c r="F114" s="14">
        <f>IF($A114="","",SUMIFS('Opérations'!$E$6:$E$3005,'Opérations'!$B$6:$B$3005,$A114,'Opérations'!$C$6:$C$3005,"Remboursement"))</f>
      </c>
      <c r="G114" s="14">
        <f>IF($A114="","",E114-F114)</f>
      </c>
      <c r="H114" s="15">
        <f>IF(OR($A114="",N(G114)&lt;=0),"",IF(SUMPRODUCT(MAX(('Opérations'!$B$6:$B$3005=$A114)*('Opérations'!$C$6:$C$3005="Crédit")*'Opérations'!$F$6:$F$3005))=0,"",SUMPRODUCT(MAX(('Opérations'!$B$6:$B$3005=$A114)*('Opérations'!$C$6:$C$3005="Crédit")*'Opérations'!$F$6:$F$3005))))</f>
      </c>
      <c r="I114" s="16">
        <f>IF($A114="","",IF(G114&lt;=0,"Soldé",IF(AND(H114&lt;&gt;"",H114&lt;TODAY()),"En retard",IF(AND(N(D114)&gt;0,G114&gt;D114),"Plafond dépassé","En cours"))))</f>
      </c>
      <c r="J114" s="17">
        <f>IF(OR($A114="",$B114="",N(G114)&lt;=0),"",HYPERLINK("https://wa.me/"&amp;IF(LEN(SUBSTITUTE(SUBSTITUTE(SUBSTITUTE(SUBSTITUTE(SUBSTITUTE($B114," ",""),"+",""),"-",""),".",""),"/",""))=9,"237"&amp;SUBSTITUTE(SUBSTITUTE(SUBSTITUTE(SUBSTITUTE(SUBSTITUTE($B114," ",""),"+",""),"-",""),".",""),"/",""),SUBSTITUTE(SUBSTITUTE(SUBSTITUTE(SUBSTITUTE(SUBSTITUTE($B114," ",""),"+",""),"-",""),".",""),"/",""))&amp;"?text="&amp;SUBSTITUTE("Bonjour "&amp;$A114&amp;", ici "&amp;'Paramètres'!$C$6&amp;". Petit rappel : il reste "&amp;FIXED(G114,0,TRUE)&amp;" FCFA à régler sur votre compte. Merci et bonne journée !"," ","%20"),"Relancer"))</f>
      </c>
      <c r="K114" s="16">
        <f>IF(N(G114)&gt;0,G114+ROW()/1000000,"")</f>
      </c>
    </row>
    <row r="115" spans="1:11" x14ac:dyDescent="0.25">
      <c r="A115" s="12"/>
      <c r="B115" s="12"/>
      <c r="C115" s="12"/>
      <c r="D115" s="13"/>
      <c r="E115" s="14">
        <f>IF($A115="","",SUMIFS('Opérations'!$E$6:$E$3005,'Opérations'!$B$6:$B$3005,$A115,'Opérations'!$C$6:$C$3005,"Crédit"))</f>
      </c>
      <c r="F115" s="14">
        <f>IF($A115="","",SUMIFS('Opérations'!$E$6:$E$3005,'Opérations'!$B$6:$B$3005,$A115,'Opérations'!$C$6:$C$3005,"Remboursement"))</f>
      </c>
      <c r="G115" s="14">
        <f>IF($A115="","",E115-F115)</f>
      </c>
      <c r="H115" s="15">
        <f>IF(OR($A115="",N(G115)&lt;=0),"",IF(SUMPRODUCT(MAX(('Opérations'!$B$6:$B$3005=$A115)*('Opérations'!$C$6:$C$3005="Crédit")*'Opérations'!$F$6:$F$3005))=0,"",SUMPRODUCT(MAX(('Opérations'!$B$6:$B$3005=$A115)*('Opérations'!$C$6:$C$3005="Crédit")*'Opérations'!$F$6:$F$3005))))</f>
      </c>
      <c r="I115" s="16">
        <f>IF($A115="","",IF(G115&lt;=0,"Soldé",IF(AND(H115&lt;&gt;"",H115&lt;TODAY()),"En retard",IF(AND(N(D115)&gt;0,G115&gt;D115),"Plafond dépassé","En cours"))))</f>
      </c>
      <c r="J115" s="17">
        <f>IF(OR($A115="",$B115="",N(G115)&lt;=0),"",HYPERLINK("https://wa.me/"&amp;IF(LEN(SUBSTITUTE(SUBSTITUTE(SUBSTITUTE(SUBSTITUTE(SUBSTITUTE($B115," ",""),"+",""),"-",""),".",""),"/",""))=9,"237"&amp;SUBSTITUTE(SUBSTITUTE(SUBSTITUTE(SUBSTITUTE(SUBSTITUTE($B115," ",""),"+",""),"-",""),".",""),"/",""),SUBSTITUTE(SUBSTITUTE(SUBSTITUTE(SUBSTITUTE(SUBSTITUTE($B115," ",""),"+",""),"-",""),".",""),"/",""))&amp;"?text="&amp;SUBSTITUTE("Bonjour "&amp;$A115&amp;", ici "&amp;'Paramètres'!$C$6&amp;". Petit rappel : il reste "&amp;FIXED(G115,0,TRUE)&amp;" FCFA à régler sur votre compte. Merci et bonne journée !"," ","%20"),"Relancer"))</f>
      </c>
      <c r="K115" s="16">
        <f>IF(N(G115)&gt;0,G115+ROW()/1000000,"")</f>
      </c>
    </row>
    <row r="116" spans="1:11" x14ac:dyDescent="0.25">
      <c r="A116" s="12"/>
      <c r="B116" s="12"/>
      <c r="C116" s="12"/>
      <c r="D116" s="13"/>
      <c r="E116" s="14">
        <f>IF($A116="","",SUMIFS('Opérations'!$E$6:$E$3005,'Opérations'!$B$6:$B$3005,$A116,'Opérations'!$C$6:$C$3005,"Crédit"))</f>
      </c>
      <c r="F116" s="14">
        <f>IF($A116="","",SUMIFS('Opérations'!$E$6:$E$3005,'Opérations'!$B$6:$B$3005,$A116,'Opérations'!$C$6:$C$3005,"Remboursement"))</f>
      </c>
      <c r="G116" s="14">
        <f>IF($A116="","",E116-F116)</f>
      </c>
      <c r="H116" s="15">
        <f>IF(OR($A116="",N(G116)&lt;=0),"",IF(SUMPRODUCT(MAX(('Opérations'!$B$6:$B$3005=$A116)*('Opérations'!$C$6:$C$3005="Crédit")*'Opérations'!$F$6:$F$3005))=0,"",SUMPRODUCT(MAX(('Opérations'!$B$6:$B$3005=$A116)*('Opérations'!$C$6:$C$3005="Crédit")*'Opérations'!$F$6:$F$3005))))</f>
      </c>
      <c r="I116" s="16">
        <f>IF($A116="","",IF(G116&lt;=0,"Soldé",IF(AND(H116&lt;&gt;"",H116&lt;TODAY()),"En retard",IF(AND(N(D116)&gt;0,G116&gt;D116),"Plafond dépassé","En cours"))))</f>
      </c>
      <c r="J116" s="17">
        <f>IF(OR($A116="",$B116="",N(G116)&lt;=0),"",HYPERLINK("https://wa.me/"&amp;IF(LEN(SUBSTITUTE(SUBSTITUTE(SUBSTITUTE(SUBSTITUTE(SUBSTITUTE($B116," ",""),"+",""),"-",""),".",""),"/",""))=9,"237"&amp;SUBSTITUTE(SUBSTITUTE(SUBSTITUTE(SUBSTITUTE(SUBSTITUTE($B116," ",""),"+",""),"-",""),".",""),"/",""),SUBSTITUTE(SUBSTITUTE(SUBSTITUTE(SUBSTITUTE(SUBSTITUTE($B116," ",""),"+",""),"-",""),".",""),"/",""))&amp;"?text="&amp;SUBSTITUTE("Bonjour "&amp;$A116&amp;", ici "&amp;'Paramètres'!$C$6&amp;". Petit rappel : il reste "&amp;FIXED(G116,0,TRUE)&amp;" FCFA à régler sur votre compte. Merci et bonne journée !"," ","%20"),"Relancer"))</f>
      </c>
      <c r="K116" s="16">
        <f>IF(N(G116)&gt;0,G116+ROW()/1000000,"")</f>
      </c>
    </row>
    <row r="117" spans="1:11" x14ac:dyDescent="0.25">
      <c r="A117" s="12"/>
      <c r="B117" s="12"/>
      <c r="C117" s="12"/>
      <c r="D117" s="13"/>
      <c r="E117" s="14">
        <f>IF($A117="","",SUMIFS('Opérations'!$E$6:$E$3005,'Opérations'!$B$6:$B$3005,$A117,'Opérations'!$C$6:$C$3005,"Crédit"))</f>
      </c>
      <c r="F117" s="14">
        <f>IF($A117="","",SUMIFS('Opérations'!$E$6:$E$3005,'Opérations'!$B$6:$B$3005,$A117,'Opérations'!$C$6:$C$3005,"Remboursement"))</f>
      </c>
      <c r="G117" s="14">
        <f>IF($A117="","",E117-F117)</f>
      </c>
      <c r="H117" s="15">
        <f>IF(OR($A117="",N(G117)&lt;=0),"",IF(SUMPRODUCT(MAX(('Opérations'!$B$6:$B$3005=$A117)*('Opérations'!$C$6:$C$3005="Crédit")*'Opérations'!$F$6:$F$3005))=0,"",SUMPRODUCT(MAX(('Opérations'!$B$6:$B$3005=$A117)*('Opérations'!$C$6:$C$3005="Crédit")*'Opérations'!$F$6:$F$3005))))</f>
      </c>
      <c r="I117" s="16">
        <f>IF($A117="","",IF(G117&lt;=0,"Soldé",IF(AND(H117&lt;&gt;"",H117&lt;TODAY()),"En retard",IF(AND(N(D117)&gt;0,G117&gt;D117),"Plafond dépassé","En cours"))))</f>
      </c>
      <c r="J117" s="17">
        <f>IF(OR($A117="",$B117="",N(G117)&lt;=0),"",HYPERLINK("https://wa.me/"&amp;IF(LEN(SUBSTITUTE(SUBSTITUTE(SUBSTITUTE(SUBSTITUTE(SUBSTITUTE($B117," ",""),"+",""),"-",""),".",""),"/",""))=9,"237"&amp;SUBSTITUTE(SUBSTITUTE(SUBSTITUTE(SUBSTITUTE(SUBSTITUTE($B117," ",""),"+",""),"-",""),".",""),"/",""),SUBSTITUTE(SUBSTITUTE(SUBSTITUTE(SUBSTITUTE(SUBSTITUTE($B117," ",""),"+",""),"-",""),".",""),"/",""))&amp;"?text="&amp;SUBSTITUTE("Bonjour "&amp;$A117&amp;", ici "&amp;'Paramètres'!$C$6&amp;". Petit rappel : il reste "&amp;FIXED(G117,0,TRUE)&amp;" FCFA à régler sur votre compte. Merci et bonne journée !"," ","%20"),"Relancer"))</f>
      </c>
      <c r="K117" s="16">
        <f>IF(N(G117)&gt;0,G117+ROW()/1000000,"")</f>
      </c>
    </row>
    <row r="118" spans="1:11" x14ac:dyDescent="0.25">
      <c r="A118" s="12"/>
      <c r="B118" s="12"/>
      <c r="C118" s="12"/>
      <c r="D118" s="13"/>
      <c r="E118" s="14">
        <f>IF($A118="","",SUMIFS('Opérations'!$E$6:$E$3005,'Opérations'!$B$6:$B$3005,$A118,'Opérations'!$C$6:$C$3005,"Crédit"))</f>
      </c>
      <c r="F118" s="14">
        <f>IF($A118="","",SUMIFS('Opérations'!$E$6:$E$3005,'Opérations'!$B$6:$B$3005,$A118,'Opérations'!$C$6:$C$3005,"Remboursement"))</f>
      </c>
      <c r="G118" s="14">
        <f>IF($A118="","",E118-F118)</f>
      </c>
      <c r="H118" s="15">
        <f>IF(OR($A118="",N(G118)&lt;=0),"",IF(SUMPRODUCT(MAX(('Opérations'!$B$6:$B$3005=$A118)*('Opérations'!$C$6:$C$3005="Crédit")*'Opérations'!$F$6:$F$3005))=0,"",SUMPRODUCT(MAX(('Opérations'!$B$6:$B$3005=$A118)*('Opérations'!$C$6:$C$3005="Crédit")*'Opérations'!$F$6:$F$3005))))</f>
      </c>
      <c r="I118" s="16">
        <f>IF($A118="","",IF(G118&lt;=0,"Soldé",IF(AND(H118&lt;&gt;"",H118&lt;TODAY()),"En retard",IF(AND(N(D118)&gt;0,G118&gt;D118),"Plafond dépassé","En cours"))))</f>
      </c>
      <c r="J118" s="17">
        <f>IF(OR($A118="",$B118="",N(G118)&lt;=0),"",HYPERLINK("https://wa.me/"&amp;IF(LEN(SUBSTITUTE(SUBSTITUTE(SUBSTITUTE(SUBSTITUTE(SUBSTITUTE($B118," ",""),"+",""),"-",""),".",""),"/",""))=9,"237"&amp;SUBSTITUTE(SUBSTITUTE(SUBSTITUTE(SUBSTITUTE(SUBSTITUTE($B118," ",""),"+",""),"-",""),".",""),"/",""),SUBSTITUTE(SUBSTITUTE(SUBSTITUTE(SUBSTITUTE(SUBSTITUTE($B118," ",""),"+",""),"-",""),".",""),"/",""))&amp;"?text="&amp;SUBSTITUTE("Bonjour "&amp;$A118&amp;", ici "&amp;'Paramètres'!$C$6&amp;". Petit rappel : il reste "&amp;FIXED(G118,0,TRUE)&amp;" FCFA à régler sur votre compte. Merci et bonne journée !"," ","%20"),"Relancer"))</f>
      </c>
      <c r="K118" s="16">
        <f>IF(N(G118)&gt;0,G118+ROW()/1000000,"")</f>
      </c>
    </row>
    <row r="119" spans="1:11" x14ac:dyDescent="0.25">
      <c r="A119" s="12"/>
      <c r="B119" s="12"/>
      <c r="C119" s="12"/>
      <c r="D119" s="13"/>
      <c r="E119" s="14">
        <f>IF($A119="","",SUMIFS('Opérations'!$E$6:$E$3005,'Opérations'!$B$6:$B$3005,$A119,'Opérations'!$C$6:$C$3005,"Crédit"))</f>
      </c>
      <c r="F119" s="14">
        <f>IF($A119="","",SUMIFS('Opérations'!$E$6:$E$3005,'Opérations'!$B$6:$B$3005,$A119,'Opérations'!$C$6:$C$3005,"Remboursement"))</f>
      </c>
      <c r="G119" s="14">
        <f>IF($A119="","",E119-F119)</f>
      </c>
      <c r="H119" s="15">
        <f>IF(OR($A119="",N(G119)&lt;=0),"",IF(SUMPRODUCT(MAX(('Opérations'!$B$6:$B$3005=$A119)*('Opérations'!$C$6:$C$3005="Crédit")*'Opérations'!$F$6:$F$3005))=0,"",SUMPRODUCT(MAX(('Opérations'!$B$6:$B$3005=$A119)*('Opérations'!$C$6:$C$3005="Crédit")*'Opérations'!$F$6:$F$3005))))</f>
      </c>
      <c r="I119" s="16">
        <f>IF($A119="","",IF(G119&lt;=0,"Soldé",IF(AND(H119&lt;&gt;"",H119&lt;TODAY()),"En retard",IF(AND(N(D119)&gt;0,G119&gt;D119),"Plafond dépassé","En cours"))))</f>
      </c>
      <c r="J119" s="17">
        <f>IF(OR($A119="",$B119="",N(G119)&lt;=0),"",HYPERLINK("https://wa.me/"&amp;IF(LEN(SUBSTITUTE(SUBSTITUTE(SUBSTITUTE(SUBSTITUTE(SUBSTITUTE($B119," ",""),"+",""),"-",""),".",""),"/",""))=9,"237"&amp;SUBSTITUTE(SUBSTITUTE(SUBSTITUTE(SUBSTITUTE(SUBSTITUTE($B119," ",""),"+",""),"-",""),".",""),"/",""),SUBSTITUTE(SUBSTITUTE(SUBSTITUTE(SUBSTITUTE(SUBSTITUTE($B119," ",""),"+",""),"-",""),".",""),"/",""))&amp;"?text="&amp;SUBSTITUTE("Bonjour "&amp;$A119&amp;", ici "&amp;'Paramètres'!$C$6&amp;". Petit rappel : il reste "&amp;FIXED(G119,0,TRUE)&amp;" FCFA à régler sur votre compte. Merci et bonne journée !"," ","%20"),"Relancer"))</f>
      </c>
      <c r="K119" s="16">
        <f>IF(N(G119)&gt;0,G119+ROW()/1000000,"")</f>
      </c>
    </row>
    <row r="120" spans="1:11" x14ac:dyDescent="0.25">
      <c r="A120" s="12"/>
      <c r="B120" s="12"/>
      <c r="C120" s="12"/>
      <c r="D120" s="13"/>
      <c r="E120" s="14">
        <f>IF($A120="","",SUMIFS('Opérations'!$E$6:$E$3005,'Opérations'!$B$6:$B$3005,$A120,'Opérations'!$C$6:$C$3005,"Crédit"))</f>
      </c>
      <c r="F120" s="14">
        <f>IF($A120="","",SUMIFS('Opérations'!$E$6:$E$3005,'Opérations'!$B$6:$B$3005,$A120,'Opérations'!$C$6:$C$3005,"Remboursement"))</f>
      </c>
      <c r="G120" s="14">
        <f>IF($A120="","",E120-F120)</f>
      </c>
      <c r="H120" s="15">
        <f>IF(OR($A120="",N(G120)&lt;=0),"",IF(SUMPRODUCT(MAX(('Opérations'!$B$6:$B$3005=$A120)*('Opérations'!$C$6:$C$3005="Crédit")*'Opérations'!$F$6:$F$3005))=0,"",SUMPRODUCT(MAX(('Opérations'!$B$6:$B$3005=$A120)*('Opérations'!$C$6:$C$3005="Crédit")*'Opérations'!$F$6:$F$3005))))</f>
      </c>
      <c r="I120" s="16">
        <f>IF($A120="","",IF(G120&lt;=0,"Soldé",IF(AND(H120&lt;&gt;"",H120&lt;TODAY()),"En retard",IF(AND(N(D120)&gt;0,G120&gt;D120),"Plafond dépassé","En cours"))))</f>
      </c>
      <c r="J120" s="17">
        <f>IF(OR($A120="",$B120="",N(G120)&lt;=0),"",HYPERLINK("https://wa.me/"&amp;IF(LEN(SUBSTITUTE(SUBSTITUTE(SUBSTITUTE(SUBSTITUTE(SUBSTITUTE($B120," ",""),"+",""),"-",""),".",""),"/",""))=9,"237"&amp;SUBSTITUTE(SUBSTITUTE(SUBSTITUTE(SUBSTITUTE(SUBSTITUTE($B120," ",""),"+",""),"-",""),".",""),"/",""),SUBSTITUTE(SUBSTITUTE(SUBSTITUTE(SUBSTITUTE(SUBSTITUTE($B120," ",""),"+",""),"-",""),".",""),"/",""))&amp;"?text="&amp;SUBSTITUTE("Bonjour "&amp;$A120&amp;", ici "&amp;'Paramètres'!$C$6&amp;". Petit rappel : il reste "&amp;FIXED(G120,0,TRUE)&amp;" FCFA à régler sur votre compte. Merci et bonne journée !"," ","%20"),"Relancer"))</f>
      </c>
      <c r="K120" s="16">
        <f>IF(N(G120)&gt;0,G120+ROW()/1000000,"")</f>
      </c>
    </row>
    <row r="121" spans="1:11" x14ac:dyDescent="0.25">
      <c r="A121" s="12"/>
      <c r="B121" s="12"/>
      <c r="C121" s="12"/>
      <c r="D121" s="13"/>
      <c r="E121" s="14">
        <f>IF($A121="","",SUMIFS('Opérations'!$E$6:$E$3005,'Opérations'!$B$6:$B$3005,$A121,'Opérations'!$C$6:$C$3005,"Crédit"))</f>
      </c>
      <c r="F121" s="14">
        <f>IF($A121="","",SUMIFS('Opérations'!$E$6:$E$3005,'Opérations'!$B$6:$B$3005,$A121,'Opérations'!$C$6:$C$3005,"Remboursement"))</f>
      </c>
      <c r="G121" s="14">
        <f>IF($A121="","",E121-F121)</f>
      </c>
      <c r="H121" s="15">
        <f>IF(OR($A121="",N(G121)&lt;=0),"",IF(SUMPRODUCT(MAX(('Opérations'!$B$6:$B$3005=$A121)*('Opérations'!$C$6:$C$3005="Crédit")*'Opérations'!$F$6:$F$3005))=0,"",SUMPRODUCT(MAX(('Opérations'!$B$6:$B$3005=$A121)*('Opérations'!$C$6:$C$3005="Crédit")*'Opérations'!$F$6:$F$3005))))</f>
      </c>
      <c r="I121" s="16">
        <f>IF($A121="","",IF(G121&lt;=0,"Soldé",IF(AND(H121&lt;&gt;"",H121&lt;TODAY()),"En retard",IF(AND(N(D121)&gt;0,G121&gt;D121),"Plafond dépassé","En cours"))))</f>
      </c>
      <c r="J121" s="17">
        <f>IF(OR($A121="",$B121="",N(G121)&lt;=0),"",HYPERLINK("https://wa.me/"&amp;IF(LEN(SUBSTITUTE(SUBSTITUTE(SUBSTITUTE(SUBSTITUTE(SUBSTITUTE($B121," ",""),"+",""),"-",""),".",""),"/",""))=9,"237"&amp;SUBSTITUTE(SUBSTITUTE(SUBSTITUTE(SUBSTITUTE(SUBSTITUTE($B121," ",""),"+",""),"-",""),".",""),"/",""),SUBSTITUTE(SUBSTITUTE(SUBSTITUTE(SUBSTITUTE(SUBSTITUTE($B121," ",""),"+",""),"-",""),".",""),"/",""))&amp;"?text="&amp;SUBSTITUTE("Bonjour "&amp;$A121&amp;", ici "&amp;'Paramètres'!$C$6&amp;". Petit rappel : il reste "&amp;FIXED(G121,0,TRUE)&amp;" FCFA à régler sur votre compte. Merci et bonne journée !"," ","%20"),"Relancer"))</f>
      </c>
      <c r="K121" s="16">
        <f>IF(N(G121)&gt;0,G121+ROW()/1000000,"")</f>
      </c>
    </row>
    <row r="122" spans="1:11" x14ac:dyDescent="0.25">
      <c r="A122" s="12"/>
      <c r="B122" s="12"/>
      <c r="C122" s="12"/>
      <c r="D122" s="13"/>
      <c r="E122" s="14">
        <f>IF($A122="","",SUMIFS('Opérations'!$E$6:$E$3005,'Opérations'!$B$6:$B$3005,$A122,'Opérations'!$C$6:$C$3005,"Crédit"))</f>
      </c>
      <c r="F122" s="14">
        <f>IF($A122="","",SUMIFS('Opérations'!$E$6:$E$3005,'Opérations'!$B$6:$B$3005,$A122,'Opérations'!$C$6:$C$3005,"Remboursement"))</f>
      </c>
      <c r="G122" s="14">
        <f>IF($A122="","",E122-F122)</f>
      </c>
      <c r="H122" s="15">
        <f>IF(OR($A122="",N(G122)&lt;=0),"",IF(SUMPRODUCT(MAX(('Opérations'!$B$6:$B$3005=$A122)*('Opérations'!$C$6:$C$3005="Crédit")*'Opérations'!$F$6:$F$3005))=0,"",SUMPRODUCT(MAX(('Opérations'!$B$6:$B$3005=$A122)*('Opérations'!$C$6:$C$3005="Crédit")*'Opérations'!$F$6:$F$3005))))</f>
      </c>
      <c r="I122" s="16">
        <f>IF($A122="","",IF(G122&lt;=0,"Soldé",IF(AND(H122&lt;&gt;"",H122&lt;TODAY()),"En retard",IF(AND(N(D122)&gt;0,G122&gt;D122),"Plafond dépassé","En cours"))))</f>
      </c>
      <c r="J122" s="17">
        <f>IF(OR($A122="",$B122="",N(G122)&lt;=0),"",HYPERLINK("https://wa.me/"&amp;IF(LEN(SUBSTITUTE(SUBSTITUTE(SUBSTITUTE(SUBSTITUTE(SUBSTITUTE($B122," ",""),"+",""),"-",""),".",""),"/",""))=9,"237"&amp;SUBSTITUTE(SUBSTITUTE(SUBSTITUTE(SUBSTITUTE(SUBSTITUTE($B122," ",""),"+",""),"-",""),".",""),"/",""),SUBSTITUTE(SUBSTITUTE(SUBSTITUTE(SUBSTITUTE(SUBSTITUTE($B122," ",""),"+",""),"-",""),".",""),"/",""))&amp;"?text="&amp;SUBSTITUTE("Bonjour "&amp;$A122&amp;", ici "&amp;'Paramètres'!$C$6&amp;". Petit rappel : il reste "&amp;FIXED(G122,0,TRUE)&amp;" FCFA à régler sur votre compte. Merci et bonne journée !"," ","%20"),"Relancer"))</f>
      </c>
      <c r="K122" s="16">
        <f>IF(N(G122)&gt;0,G122+ROW()/1000000,"")</f>
      </c>
    </row>
    <row r="123" spans="1:11" x14ac:dyDescent="0.25">
      <c r="A123" s="12"/>
      <c r="B123" s="12"/>
      <c r="C123" s="12"/>
      <c r="D123" s="13"/>
      <c r="E123" s="14">
        <f>IF($A123="","",SUMIFS('Opérations'!$E$6:$E$3005,'Opérations'!$B$6:$B$3005,$A123,'Opérations'!$C$6:$C$3005,"Crédit"))</f>
      </c>
      <c r="F123" s="14">
        <f>IF($A123="","",SUMIFS('Opérations'!$E$6:$E$3005,'Opérations'!$B$6:$B$3005,$A123,'Opérations'!$C$6:$C$3005,"Remboursement"))</f>
      </c>
      <c r="G123" s="14">
        <f>IF($A123="","",E123-F123)</f>
      </c>
      <c r="H123" s="15">
        <f>IF(OR($A123="",N(G123)&lt;=0),"",IF(SUMPRODUCT(MAX(('Opérations'!$B$6:$B$3005=$A123)*('Opérations'!$C$6:$C$3005="Crédit")*'Opérations'!$F$6:$F$3005))=0,"",SUMPRODUCT(MAX(('Opérations'!$B$6:$B$3005=$A123)*('Opérations'!$C$6:$C$3005="Crédit")*'Opérations'!$F$6:$F$3005))))</f>
      </c>
      <c r="I123" s="16">
        <f>IF($A123="","",IF(G123&lt;=0,"Soldé",IF(AND(H123&lt;&gt;"",H123&lt;TODAY()),"En retard",IF(AND(N(D123)&gt;0,G123&gt;D123),"Plafond dépassé","En cours"))))</f>
      </c>
      <c r="J123" s="17">
        <f>IF(OR($A123="",$B123="",N(G123)&lt;=0),"",HYPERLINK("https://wa.me/"&amp;IF(LEN(SUBSTITUTE(SUBSTITUTE(SUBSTITUTE(SUBSTITUTE(SUBSTITUTE($B123," ",""),"+",""),"-",""),".",""),"/",""))=9,"237"&amp;SUBSTITUTE(SUBSTITUTE(SUBSTITUTE(SUBSTITUTE(SUBSTITUTE($B123," ",""),"+",""),"-",""),".",""),"/",""),SUBSTITUTE(SUBSTITUTE(SUBSTITUTE(SUBSTITUTE(SUBSTITUTE($B123," ",""),"+",""),"-",""),".",""),"/",""))&amp;"?text="&amp;SUBSTITUTE("Bonjour "&amp;$A123&amp;", ici "&amp;'Paramètres'!$C$6&amp;". Petit rappel : il reste "&amp;FIXED(G123,0,TRUE)&amp;" FCFA à régler sur votre compte. Merci et bonne journée !"," ","%20"),"Relancer"))</f>
      </c>
      <c r="K123" s="16">
        <f>IF(N(G123)&gt;0,G123+ROW()/1000000,"")</f>
      </c>
    </row>
    <row r="124" spans="1:11" x14ac:dyDescent="0.25">
      <c r="A124" s="12"/>
      <c r="B124" s="12"/>
      <c r="C124" s="12"/>
      <c r="D124" s="13"/>
      <c r="E124" s="14">
        <f>IF($A124="","",SUMIFS('Opérations'!$E$6:$E$3005,'Opérations'!$B$6:$B$3005,$A124,'Opérations'!$C$6:$C$3005,"Crédit"))</f>
      </c>
      <c r="F124" s="14">
        <f>IF($A124="","",SUMIFS('Opérations'!$E$6:$E$3005,'Opérations'!$B$6:$B$3005,$A124,'Opérations'!$C$6:$C$3005,"Remboursement"))</f>
      </c>
      <c r="G124" s="14">
        <f>IF($A124="","",E124-F124)</f>
      </c>
      <c r="H124" s="15">
        <f>IF(OR($A124="",N(G124)&lt;=0),"",IF(SUMPRODUCT(MAX(('Opérations'!$B$6:$B$3005=$A124)*('Opérations'!$C$6:$C$3005="Crédit")*'Opérations'!$F$6:$F$3005))=0,"",SUMPRODUCT(MAX(('Opérations'!$B$6:$B$3005=$A124)*('Opérations'!$C$6:$C$3005="Crédit")*'Opérations'!$F$6:$F$3005))))</f>
      </c>
      <c r="I124" s="16">
        <f>IF($A124="","",IF(G124&lt;=0,"Soldé",IF(AND(H124&lt;&gt;"",H124&lt;TODAY()),"En retard",IF(AND(N(D124)&gt;0,G124&gt;D124),"Plafond dépassé","En cours"))))</f>
      </c>
      <c r="J124" s="17">
        <f>IF(OR($A124="",$B124="",N(G124)&lt;=0),"",HYPERLINK("https://wa.me/"&amp;IF(LEN(SUBSTITUTE(SUBSTITUTE(SUBSTITUTE(SUBSTITUTE(SUBSTITUTE($B124," ",""),"+",""),"-",""),".",""),"/",""))=9,"237"&amp;SUBSTITUTE(SUBSTITUTE(SUBSTITUTE(SUBSTITUTE(SUBSTITUTE($B124," ",""),"+",""),"-",""),".",""),"/",""),SUBSTITUTE(SUBSTITUTE(SUBSTITUTE(SUBSTITUTE(SUBSTITUTE($B124," ",""),"+",""),"-",""),".",""),"/",""))&amp;"?text="&amp;SUBSTITUTE("Bonjour "&amp;$A124&amp;", ici "&amp;'Paramètres'!$C$6&amp;". Petit rappel : il reste "&amp;FIXED(G124,0,TRUE)&amp;" FCFA à régler sur votre compte. Merci et bonne journée !"," ","%20"),"Relancer"))</f>
      </c>
      <c r="K124" s="16">
        <f>IF(N(G124)&gt;0,G124+ROW()/1000000,"")</f>
      </c>
    </row>
    <row r="125" spans="1:11" x14ac:dyDescent="0.25">
      <c r="A125" s="12"/>
      <c r="B125" s="12"/>
      <c r="C125" s="12"/>
      <c r="D125" s="13"/>
      <c r="E125" s="14">
        <f>IF($A125="","",SUMIFS('Opérations'!$E$6:$E$3005,'Opérations'!$B$6:$B$3005,$A125,'Opérations'!$C$6:$C$3005,"Crédit"))</f>
      </c>
      <c r="F125" s="14">
        <f>IF($A125="","",SUMIFS('Opérations'!$E$6:$E$3005,'Opérations'!$B$6:$B$3005,$A125,'Opérations'!$C$6:$C$3005,"Remboursement"))</f>
      </c>
      <c r="G125" s="14">
        <f>IF($A125="","",E125-F125)</f>
      </c>
      <c r="H125" s="15">
        <f>IF(OR($A125="",N(G125)&lt;=0),"",IF(SUMPRODUCT(MAX(('Opérations'!$B$6:$B$3005=$A125)*('Opérations'!$C$6:$C$3005="Crédit")*'Opérations'!$F$6:$F$3005))=0,"",SUMPRODUCT(MAX(('Opérations'!$B$6:$B$3005=$A125)*('Opérations'!$C$6:$C$3005="Crédit")*'Opérations'!$F$6:$F$3005))))</f>
      </c>
      <c r="I125" s="16">
        <f>IF($A125="","",IF(G125&lt;=0,"Soldé",IF(AND(H125&lt;&gt;"",H125&lt;TODAY()),"En retard",IF(AND(N(D125)&gt;0,G125&gt;D125),"Plafond dépassé","En cours"))))</f>
      </c>
      <c r="J125" s="17">
        <f>IF(OR($A125="",$B125="",N(G125)&lt;=0),"",HYPERLINK("https://wa.me/"&amp;IF(LEN(SUBSTITUTE(SUBSTITUTE(SUBSTITUTE(SUBSTITUTE(SUBSTITUTE($B125," ",""),"+",""),"-",""),".",""),"/",""))=9,"237"&amp;SUBSTITUTE(SUBSTITUTE(SUBSTITUTE(SUBSTITUTE(SUBSTITUTE($B125," ",""),"+",""),"-",""),".",""),"/",""),SUBSTITUTE(SUBSTITUTE(SUBSTITUTE(SUBSTITUTE(SUBSTITUTE($B125," ",""),"+",""),"-",""),".",""),"/",""))&amp;"?text="&amp;SUBSTITUTE("Bonjour "&amp;$A125&amp;", ici "&amp;'Paramètres'!$C$6&amp;". Petit rappel : il reste "&amp;FIXED(G125,0,TRUE)&amp;" FCFA à régler sur votre compte. Merci et bonne journée !"," ","%20"),"Relancer"))</f>
      </c>
      <c r="K125" s="16">
        <f>IF(N(G125)&gt;0,G125+ROW()/1000000,"")</f>
      </c>
    </row>
    <row r="126" spans="1:11" x14ac:dyDescent="0.25">
      <c r="A126" s="12"/>
      <c r="B126" s="12"/>
      <c r="C126" s="12"/>
      <c r="D126" s="13"/>
      <c r="E126" s="14">
        <f>IF($A126="","",SUMIFS('Opérations'!$E$6:$E$3005,'Opérations'!$B$6:$B$3005,$A126,'Opérations'!$C$6:$C$3005,"Crédit"))</f>
      </c>
      <c r="F126" s="14">
        <f>IF($A126="","",SUMIFS('Opérations'!$E$6:$E$3005,'Opérations'!$B$6:$B$3005,$A126,'Opérations'!$C$6:$C$3005,"Remboursement"))</f>
      </c>
      <c r="G126" s="14">
        <f>IF($A126="","",E126-F126)</f>
      </c>
      <c r="H126" s="15">
        <f>IF(OR($A126="",N(G126)&lt;=0),"",IF(SUMPRODUCT(MAX(('Opérations'!$B$6:$B$3005=$A126)*('Opérations'!$C$6:$C$3005="Crédit")*'Opérations'!$F$6:$F$3005))=0,"",SUMPRODUCT(MAX(('Opérations'!$B$6:$B$3005=$A126)*('Opérations'!$C$6:$C$3005="Crédit")*'Opérations'!$F$6:$F$3005))))</f>
      </c>
      <c r="I126" s="16">
        <f>IF($A126="","",IF(G126&lt;=0,"Soldé",IF(AND(H126&lt;&gt;"",H126&lt;TODAY()),"En retard",IF(AND(N(D126)&gt;0,G126&gt;D126),"Plafond dépassé","En cours"))))</f>
      </c>
      <c r="J126" s="17">
        <f>IF(OR($A126="",$B126="",N(G126)&lt;=0),"",HYPERLINK("https://wa.me/"&amp;IF(LEN(SUBSTITUTE(SUBSTITUTE(SUBSTITUTE(SUBSTITUTE(SUBSTITUTE($B126," ",""),"+",""),"-",""),".",""),"/",""))=9,"237"&amp;SUBSTITUTE(SUBSTITUTE(SUBSTITUTE(SUBSTITUTE(SUBSTITUTE($B126," ",""),"+",""),"-",""),".",""),"/",""),SUBSTITUTE(SUBSTITUTE(SUBSTITUTE(SUBSTITUTE(SUBSTITUTE($B126," ",""),"+",""),"-",""),".",""),"/",""))&amp;"?text="&amp;SUBSTITUTE("Bonjour "&amp;$A126&amp;", ici "&amp;'Paramètres'!$C$6&amp;". Petit rappel : il reste "&amp;FIXED(G126,0,TRUE)&amp;" FCFA à régler sur votre compte. Merci et bonne journée !"," ","%20"),"Relancer"))</f>
      </c>
      <c r="K126" s="16">
        <f>IF(N(G126)&gt;0,G126+ROW()/1000000,"")</f>
      </c>
    </row>
    <row r="127" spans="1:11" x14ac:dyDescent="0.25">
      <c r="A127" s="12"/>
      <c r="B127" s="12"/>
      <c r="C127" s="12"/>
      <c r="D127" s="13"/>
      <c r="E127" s="14">
        <f>IF($A127="","",SUMIFS('Opérations'!$E$6:$E$3005,'Opérations'!$B$6:$B$3005,$A127,'Opérations'!$C$6:$C$3005,"Crédit"))</f>
      </c>
      <c r="F127" s="14">
        <f>IF($A127="","",SUMIFS('Opérations'!$E$6:$E$3005,'Opérations'!$B$6:$B$3005,$A127,'Opérations'!$C$6:$C$3005,"Remboursement"))</f>
      </c>
      <c r="G127" s="14">
        <f>IF($A127="","",E127-F127)</f>
      </c>
      <c r="H127" s="15">
        <f>IF(OR($A127="",N(G127)&lt;=0),"",IF(SUMPRODUCT(MAX(('Opérations'!$B$6:$B$3005=$A127)*('Opérations'!$C$6:$C$3005="Crédit")*'Opérations'!$F$6:$F$3005))=0,"",SUMPRODUCT(MAX(('Opérations'!$B$6:$B$3005=$A127)*('Opérations'!$C$6:$C$3005="Crédit")*'Opérations'!$F$6:$F$3005))))</f>
      </c>
      <c r="I127" s="16">
        <f>IF($A127="","",IF(G127&lt;=0,"Soldé",IF(AND(H127&lt;&gt;"",H127&lt;TODAY()),"En retard",IF(AND(N(D127)&gt;0,G127&gt;D127),"Plafond dépassé","En cours"))))</f>
      </c>
      <c r="J127" s="17">
        <f>IF(OR($A127="",$B127="",N(G127)&lt;=0),"",HYPERLINK("https://wa.me/"&amp;IF(LEN(SUBSTITUTE(SUBSTITUTE(SUBSTITUTE(SUBSTITUTE(SUBSTITUTE($B127," ",""),"+",""),"-",""),".",""),"/",""))=9,"237"&amp;SUBSTITUTE(SUBSTITUTE(SUBSTITUTE(SUBSTITUTE(SUBSTITUTE($B127," ",""),"+",""),"-",""),".",""),"/",""),SUBSTITUTE(SUBSTITUTE(SUBSTITUTE(SUBSTITUTE(SUBSTITUTE($B127," ",""),"+",""),"-",""),".",""),"/",""))&amp;"?text="&amp;SUBSTITUTE("Bonjour "&amp;$A127&amp;", ici "&amp;'Paramètres'!$C$6&amp;". Petit rappel : il reste "&amp;FIXED(G127,0,TRUE)&amp;" FCFA à régler sur votre compte. Merci et bonne journée !"," ","%20"),"Relancer"))</f>
      </c>
      <c r="K127" s="16">
        <f>IF(N(G127)&gt;0,G127+ROW()/1000000,"")</f>
      </c>
    </row>
    <row r="128" spans="1:11" x14ac:dyDescent="0.25">
      <c r="A128" s="12"/>
      <c r="B128" s="12"/>
      <c r="C128" s="12"/>
      <c r="D128" s="13"/>
      <c r="E128" s="14">
        <f>IF($A128="","",SUMIFS('Opérations'!$E$6:$E$3005,'Opérations'!$B$6:$B$3005,$A128,'Opérations'!$C$6:$C$3005,"Crédit"))</f>
      </c>
      <c r="F128" s="14">
        <f>IF($A128="","",SUMIFS('Opérations'!$E$6:$E$3005,'Opérations'!$B$6:$B$3005,$A128,'Opérations'!$C$6:$C$3005,"Remboursement"))</f>
      </c>
      <c r="G128" s="14">
        <f>IF($A128="","",E128-F128)</f>
      </c>
      <c r="H128" s="15">
        <f>IF(OR($A128="",N(G128)&lt;=0),"",IF(SUMPRODUCT(MAX(('Opérations'!$B$6:$B$3005=$A128)*('Opérations'!$C$6:$C$3005="Crédit")*'Opérations'!$F$6:$F$3005))=0,"",SUMPRODUCT(MAX(('Opérations'!$B$6:$B$3005=$A128)*('Opérations'!$C$6:$C$3005="Crédit")*'Opérations'!$F$6:$F$3005))))</f>
      </c>
      <c r="I128" s="16">
        <f>IF($A128="","",IF(G128&lt;=0,"Soldé",IF(AND(H128&lt;&gt;"",H128&lt;TODAY()),"En retard",IF(AND(N(D128)&gt;0,G128&gt;D128),"Plafond dépassé","En cours"))))</f>
      </c>
      <c r="J128" s="17">
        <f>IF(OR($A128="",$B128="",N(G128)&lt;=0),"",HYPERLINK("https://wa.me/"&amp;IF(LEN(SUBSTITUTE(SUBSTITUTE(SUBSTITUTE(SUBSTITUTE(SUBSTITUTE($B128," ",""),"+",""),"-",""),".",""),"/",""))=9,"237"&amp;SUBSTITUTE(SUBSTITUTE(SUBSTITUTE(SUBSTITUTE(SUBSTITUTE($B128," ",""),"+",""),"-",""),".",""),"/",""),SUBSTITUTE(SUBSTITUTE(SUBSTITUTE(SUBSTITUTE(SUBSTITUTE($B128," ",""),"+",""),"-",""),".",""),"/",""))&amp;"?text="&amp;SUBSTITUTE("Bonjour "&amp;$A128&amp;", ici "&amp;'Paramètres'!$C$6&amp;". Petit rappel : il reste "&amp;FIXED(G128,0,TRUE)&amp;" FCFA à régler sur votre compte. Merci et bonne journée !"," ","%20"),"Relancer"))</f>
      </c>
      <c r="K128" s="16">
        <f>IF(N(G128)&gt;0,G128+ROW()/1000000,"")</f>
      </c>
    </row>
    <row r="129" spans="1:11" x14ac:dyDescent="0.25">
      <c r="A129" s="12"/>
      <c r="B129" s="12"/>
      <c r="C129" s="12"/>
      <c r="D129" s="13"/>
      <c r="E129" s="14">
        <f>IF($A129="","",SUMIFS('Opérations'!$E$6:$E$3005,'Opérations'!$B$6:$B$3005,$A129,'Opérations'!$C$6:$C$3005,"Crédit"))</f>
      </c>
      <c r="F129" s="14">
        <f>IF($A129="","",SUMIFS('Opérations'!$E$6:$E$3005,'Opérations'!$B$6:$B$3005,$A129,'Opérations'!$C$6:$C$3005,"Remboursement"))</f>
      </c>
      <c r="G129" s="14">
        <f>IF($A129="","",E129-F129)</f>
      </c>
      <c r="H129" s="15">
        <f>IF(OR($A129="",N(G129)&lt;=0),"",IF(SUMPRODUCT(MAX(('Opérations'!$B$6:$B$3005=$A129)*('Opérations'!$C$6:$C$3005="Crédit")*'Opérations'!$F$6:$F$3005))=0,"",SUMPRODUCT(MAX(('Opérations'!$B$6:$B$3005=$A129)*('Opérations'!$C$6:$C$3005="Crédit")*'Opérations'!$F$6:$F$3005))))</f>
      </c>
      <c r="I129" s="16">
        <f>IF($A129="","",IF(G129&lt;=0,"Soldé",IF(AND(H129&lt;&gt;"",H129&lt;TODAY()),"En retard",IF(AND(N(D129)&gt;0,G129&gt;D129),"Plafond dépassé","En cours"))))</f>
      </c>
      <c r="J129" s="17">
        <f>IF(OR($A129="",$B129="",N(G129)&lt;=0),"",HYPERLINK("https://wa.me/"&amp;IF(LEN(SUBSTITUTE(SUBSTITUTE(SUBSTITUTE(SUBSTITUTE(SUBSTITUTE($B129," ",""),"+",""),"-",""),".",""),"/",""))=9,"237"&amp;SUBSTITUTE(SUBSTITUTE(SUBSTITUTE(SUBSTITUTE(SUBSTITUTE($B129," ",""),"+",""),"-",""),".",""),"/",""),SUBSTITUTE(SUBSTITUTE(SUBSTITUTE(SUBSTITUTE(SUBSTITUTE($B129," ",""),"+",""),"-",""),".",""),"/",""))&amp;"?text="&amp;SUBSTITUTE("Bonjour "&amp;$A129&amp;", ici "&amp;'Paramètres'!$C$6&amp;". Petit rappel : il reste "&amp;FIXED(G129,0,TRUE)&amp;" FCFA à régler sur votre compte. Merci et bonne journée !"," ","%20"),"Relancer"))</f>
      </c>
      <c r="K129" s="16">
        <f>IF(N(G129)&gt;0,G129+ROW()/1000000,"")</f>
      </c>
    </row>
    <row r="130" spans="1:11" x14ac:dyDescent="0.25">
      <c r="A130" s="12"/>
      <c r="B130" s="12"/>
      <c r="C130" s="12"/>
      <c r="D130" s="13"/>
      <c r="E130" s="14">
        <f>IF($A130="","",SUMIFS('Opérations'!$E$6:$E$3005,'Opérations'!$B$6:$B$3005,$A130,'Opérations'!$C$6:$C$3005,"Crédit"))</f>
      </c>
      <c r="F130" s="14">
        <f>IF($A130="","",SUMIFS('Opérations'!$E$6:$E$3005,'Opérations'!$B$6:$B$3005,$A130,'Opérations'!$C$6:$C$3005,"Remboursement"))</f>
      </c>
      <c r="G130" s="14">
        <f>IF($A130="","",E130-F130)</f>
      </c>
      <c r="H130" s="15">
        <f>IF(OR($A130="",N(G130)&lt;=0),"",IF(SUMPRODUCT(MAX(('Opérations'!$B$6:$B$3005=$A130)*('Opérations'!$C$6:$C$3005="Crédit")*'Opérations'!$F$6:$F$3005))=0,"",SUMPRODUCT(MAX(('Opérations'!$B$6:$B$3005=$A130)*('Opérations'!$C$6:$C$3005="Crédit")*'Opérations'!$F$6:$F$3005))))</f>
      </c>
      <c r="I130" s="16">
        <f>IF($A130="","",IF(G130&lt;=0,"Soldé",IF(AND(H130&lt;&gt;"",H130&lt;TODAY()),"En retard",IF(AND(N(D130)&gt;0,G130&gt;D130),"Plafond dépassé","En cours"))))</f>
      </c>
      <c r="J130" s="17">
        <f>IF(OR($A130="",$B130="",N(G130)&lt;=0),"",HYPERLINK("https://wa.me/"&amp;IF(LEN(SUBSTITUTE(SUBSTITUTE(SUBSTITUTE(SUBSTITUTE(SUBSTITUTE($B130," ",""),"+",""),"-",""),".",""),"/",""))=9,"237"&amp;SUBSTITUTE(SUBSTITUTE(SUBSTITUTE(SUBSTITUTE(SUBSTITUTE($B130," ",""),"+",""),"-",""),".",""),"/",""),SUBSTITUTE(SUBSTITUTE(SUBSTITUTE(SUBSTITUTE(SUBSTITUTE($B130," ",""),"+",""),"-",""),".",""),"/",""))&amp;"?text="&amp;SUBSTITUTE("Bonjour "&amp;$A130&amp;", ici "&amp;'Paramètres'!$C$6&amp;". Petit rappel : il reste "&amp;FIXED(G130,0,TRUE)&amp;" FCFA à régler sur votre compte. Merci et bonne journée !"," ","%20"),"Relancer"))</f>
      </c>
      <c r="K130" s="16">
        <f>IF(N(G130)&gt;0,G130+ROW()/1000000,"")</f>
      </c>
    </row>
    <row r="131" spans="1:11" x14ac:dyDescent="0.25">
      <c r="A131" s="12"/>
      <c r="B131" s="12"/>
      <c r="C131" s="12"/>
      <c r="D131" s="13"/>
      <c r="E131" s="14">
        <f>IF($A131="","",SUMIFS('Opérations'!$E$6:$E$3005,'Opérations'!$B$6:$B$3005,$A131,'Opérations'!$C$6:$C$3005,"Crédit"))</f>
      </c>
      <c r="F131" s="14">
        <f>IF($A131="","",SUMIFS('Opérations'!$E$6:$E$3005,'Opérations'!$B$6:$B$3005,$A131,'Opérations'!$C$6:$C$3005,"Remboursement"))</f>
      </c>
      <c r="G131" s="14">
        <f>IF($A131="","",E131-F131)</f>
      </c>
      <c r="H131" s="15">
        <f>IF(OR($A131="",N(G131)&lt;=0),"",IF(SUMPRODUCT(MAX(('Opérations'!$B$6:$B$3005=$A131)*('Opérations'!$C$6:$C$3005="Crédit")*'Opérations'!$F$6:$F$3005))=0,"",SUMPRODUCT(MAX(('Opérations'!$B$6:$B$3005=$A131)*('Opérations'!$C$6:$C$3005="Crédit")*'Opérations'!$F$6:$F$3005))))</f>
      </c>
      <c r="I131" s="16">
        <f>IF($A131="","",IF(G131&lt;=0,"Soldé",IF(AND(H131&lt;&gt;"",H131&lt;TODAY()),"En retard",IF(AND(N(D131)&gt;0,G131&gt;D131),"Plafond dépassé","En cours"))))</f>
      </c>
      <c r="J131" s="17">
        <f>IF(OR($A131="",$B131="",N(G131)&lt;=0),"",HYPERLINK("https://wa.me/"&amp;IF(LEN(SUBSTITUTE(SUBSTITUTE(SUBSTITUTE(SUBSTITUTE(SUBSTITUTE($B131," ",""),"+",""),"-",""),".",""),"/",""))=9,"237"&amp;SUBSTITUTE(SUBSTITUTE(SUBSTITUTE(SUBSTITUTE(SUBSTITUTE($B131," ",""),"+",""),"-",""),".",""),"/",""),SUBSTITUTE(SUBSTITUTE(SUBSTITUTE(SUBSTITUTE(SUBSTITUTE($B131," ",""),"+",""),"-",""),".",""),"/",""))&amp;"?text="&amp;SUBSTITUTE("Bonjour "&amp;$A131&amp;", ici "&amp;'Paramètres'!$C$6&amp;". Petit rappel : il reste "&amp;FIXED(G131,0,TRUE)&amp;" FCFA à régler sur votre compte. Merci et bonne journée !"," ","%20"),"Relancer"))</f>
      </c>
      <c r="K131" s="16">
        <f>IF(N(G131)&gt;0,G131+ROW()/1000000,"")</f>
      </c>
    </row>
    <row r="132" spans="1:11" x14ac:dyDescent="0.25">
      <c r="A132" s="12"/>
      <c r="B132" s="12"/>
      <c r="C132" s="12"/>
      <c r="D132" s="13"/>
      <c r="E132" s="14">
        <f>IF($A132="","",SUMIFS('Opérations'!$E$6:$E$3005,'Opérations'!$B$6:$B$3005,$A132,'Opérations'!$C$6:$C$3005,"Crédit"))</f>
      </c>
      <c r="F132" s="14">
        <f>IF($A132="","",SUMIFS('Opérations'!$E$6:$E$3005,'Opérations'!$B$6:$B$3005,$A132,'Opérations'!$C$6:$C$3005,"Remboursement"))</f>
      </c>
      <c r="G132" s="14">
        <f>IF($A132="","",E132-F132)</f>
      </c>
      <c r="H132" s="15">
        <f>IF(OR($A132="",N(G132)&lt;=0),"",IF(SUMPRODUCT(MAX(('Opérations'!$B$6:$B$3005=$A132)*('Opérations'!$C$6:$C$3005="Crédit")*'Opérations'!$F$6:$F$3005))=0,"",SUMPRODUCT(MAX(('Opérations'!$B$6:$B$3005=$A132)*('Opérations'!$C$6:$C$3005="Crédit")*'Opérations'!$F$6:$F$3005))))</f>
      </c>
      <c r="I132" s="16">
        <f>IF($A132="","",IF(G132&lt;=0,"Soldé",IF(AND(H132&lt;&gt;"",H132&lt;TODAY()),"En retard",IF(AND(N(D132)&gt;0,G132&gt;D132),"Plafond dépassé","En cours"))))</f>
      </c>
      <c r="J132" s="17">
        <f>IF(OR($A132="",$B132="",N(G132)&lt;=0),"",HYPERLINK("https://wa.me/"&amp;IF(LEN(SUBSTITUTE(SUBSTITUTE(SUBSTITUTE(SUBSTITUTE(SUBSTITUTE($B132," ",""),"+",""),"-",""),".",""),"/",""))=9,"237"&amp;SUBSTITUTE(SUBSTITUTE(SUBSTITUTE(SUBSTITUTE(SUBSTITUTE($B132," ",""),"+",""),"-",""),".",""),"/",""),SUBSTITUTE(SUBSTITUTE(SUBSTITUTE(SUBSTITUTE(SUBSTITUTE($B132," ",""),"+",""),"-",""),".",""),"/",""))&amp;"?text="&amp;SUBSTITUTE("Bonjour "&amp;$A132&amp;", ici "&amp;'Paramètres'!$C$6&amp;". Petit rappel : il reste "&amp;FIXED(G132,0,TRUE)&amp;" FCFA à régler sur votre compte. Merci et bonne journée !"," ","%20"),"Relancer"))</f>
      </c>
      <c r="K132" s="16">
        <f>IF(N(G132)&gt;0,G132+ROW()/1000000,"")</f>
      </c>
    </row>
    <row r="133" spans="1:11" x14ac:dyDescent="0.25">
      <c r="A133" s="12"/>
      <c r="B133" s="12"/>
      <c r="C133" s="12"/>
      <c r="D133" s="13"/>
      <c r="E133" s="14">
        <f>IF($A133="","",SUMIFS('Opérations'!$E$6:$E$3005,'Opérations'!$B$6:$B$3005,$A133,'Opérations'!$C$6:$C$3005,"Crédit"))</f>
      </c>
      <c r="F133" s="14">
        <f>IF($A133="","",SUMIFS('Opérations'!$E$6:$E$3005,'Opérations'!$B$6:$B$3005,$A133,'Opérations'!$C$6:$C$3005,"Remboursement"))</f>
      </c>
      <c r="G133" s="14">
        <f>IF($A133="","",E133-F133)</f>
      </c>
      <c r="H133" s="15">
        <f>IF(OR($A133="",N(G133)&lt;=0),"",IF(SUMPRODUCT(MAX(('Opérations'!$B$6:$B$3005=$A133)*('Opérations'!$C$6:$C$3005="Crédit")*'Opérations'!$F$6:$F$3005))=0,"",SUMPRODUCT(MAX(('Opérations'!$B$6:$B$3005=$A133)*('Opérations'!$C$6:$C$3005="Crédit")*'Opérations'!$F$6:$F$3005))))</f>
      </c>
      <c r="I133" s="16">
        <f>IF($A133="","",IF(G133&lt;=0,"Soldé",IF(AND(H133&lt;&gt;"",H133&lt;TODAY()),"En retard",IF(AND(N(D133)&gt;0,G133&gt;D133),"Plafond dépassé","En cours"))))</f>
      </c>
      <c r="J133" s="17">
        <f>IF(OR($A133="",$B133="",N(G133)&lt;=0),"",HYPERLINK("https://wa.me/"&amp;IF(LEN(SUBSTITUTE(SUBSTITUTE(SUBSTITUTE(SUBSTITUTE(SUBSTITUTE($B133," ",""),"+",""),"-",""),".",""),"/",""))=9,"237"&amp;SUBSTITUTE(SUBSTITUTE(SUBSTITUTE(SUBSTITUTE(SUBSTITUTE($B133," ",""),"+",""),"-",""),".",""),"/",""),SUBSTITUTE(SUBSTITUTE(SUBSTITUTE(SUBSTITUTE(SUBSTITUTE($B133," ",""),"+",""),"-",""),".",""),"/",""))&amp;"?text="&amp;SUBSTITUTE("Bonjour "&amp;$A133&amp;", ici "&amp;'Paramètres'!$C$6&amp;". Petit rappel : il reste "&amp;FIXED(G133,0,TRUE)&amp;" FCFA à régler sur votre compte. Merci et bonne journée !"," ","%20"),"Relancer"))</f>
      </c>
      <c r="K133" s="16">
        <f>IF(N(G133)&gt;0,G133+ROW()/1000000,"")</f>
      </c>
    </row>
    <row r="134" spans="1:11" x14ac:dyDescent="0.25">
      <c r="A134" s="12"/>
      <c r="B134" s="12"/>
      <c r="C134" s="12"/>
      <c r="D134" s="13"/>
      <c r="E134" s="14">
        <f>IF($A134="","",SUMIFS('Opérations'!$E$6:$E$3005,'Opérations'!$B$6:$B$3005,$A134,'Opérations'!$C$6:$C$3005,"Crédit"))</f>
      </c>
      <c r="F134" s="14">
        <f>IF($A134="","",SUMIFS('Opérations'!$E$6:$E$3005,'Opérations'!$B$6:$B$3005,$A134,'Opérations'!$C$6:$C$3005,"Remboursement"))</f>
      </c>
      <c r="G134" s="14">
        <f>IF($A134="","",E134-F134)</f>
      </c>
      <c r="H134" s="15">
        <f>IF(OR($A134="",N(G134)&lt;=0),"",IF(SUMPRODUCT(MAX(('Opérations'!$B$6:$B$3005=$A134)*('Opérations'!$C$6:$C$3005="Crédit")*'Opérations'!$F$6:$F$3005))=0,"",SUMPRODUCT(MAX(('Opérations'!$B$6:$B$3005=$A134)*('Opérations'!$C$6:$C$3005="Crédit")*'Opérations'!$F$6:$F$3005))))</f>
      </c>
      <c r="I134" s="16">
        <f>IF($A134="","",IF(G134&lt;=0,"Soldé",IF(AND(H134&lt;&gt;"",H134&lt;TODAY()),"En retard",IF(AND(N(D134)&gt;0,G134&gt;D134),"Plafond dépassé","En cours"))))</f>
      </c>
      <c r="J134" s="17">
        <f>IF(OR($A134="",$B134="",N(G134)&lt;=0),"",HYPERLINK("https://wa.me/"&amp;IF(LEN(SUBSTITUTE(SUBSTITUTE(SUBSTITUTE(SUBSTITUTE(SUBSTITUTE($B134," ",""),"+",""),"-",""),".",""),"/",""))=9,"237"&amp;SUBSTITUTE(SUBSTITUTE(SUBSTITUTE(SUBSTITUTE(SUBSTITUTE($B134," ",""),"+",""),"-",""),".",""),"/",""),SUBSTITUTE(SUBSTITUTE(SUBSTITUTE(SUBSTITUTE(SUBSTITUTE($B134," ",""),"+",""),"-",""),".",""),"/",""))&amp;"?text="&amp;SUBSTITUTE("Bonjour "&amp;$A134&amp;", ici "&amp;'Paramètres'!$C$6&amp;". Petit rappel : il reste "&amp;FIXED(G134,0,TRUE)&amp;" FCFA à régler sur votre compte. Merci et bonne journée !"," ","%20"),"Relancer"))</f>
      </c>
      <c r="K134" s="16">
        <f>IF(N(G134)&gt;0,G134+ROW()/1000000,"")</f>
      </c>
    </row>
    <row r="135" spans="1:11" x14ac:dyDescent="0.25">
      <c r="A135" s="12"/>
      <c r="B135" s="12"/>
      <c r="C135" s="12"/>
      <c r="D135" s="13"/>
      <c r="E135" s="14">
        <f>IF($A135="","",SUMIFS('Opérations'!$E$6:$E$3005,'Opérations'!$B$6:$B$3005,$A135,'Opérations'!$C$6:$C$3005,"Crédit"))</f>
      </c>
      <c r="F135" s="14">
        <f>IF($A135="","",SUMIFS('Opérations'!$E$6:$E$3005,'Opérations'!$B$6:$B$3005,$A135,'Opérations'!$C$6:$C$3005,"Remboursement"))</f>
      </c>
      <c r="G135" s="14">
        <f>IF($A135="","",E135-F135)</f>
      </c>
      <c r="H135" s="15">
        <f>IF(OR($A135="",N(G135)&lt;=0),"",IF(SUMPRODUCT(MAX(('Opérations'!$B$6:$B$3005=$A135)*('Opérations'!$C$6:$C$3005="Crédit")*'Opérations'!$F$6:$F$3005))=0,"",SUMPRODUCT(MAX(('Opérations'!$B$6:$B$3005=$A135)*('Opérations'!$C$6:$C$3005="Crédit")*'Opérations'!$F$6:$F$3005))))</f>
      </c>
      <c r="I135" s="16">
        <f>IF($A135="","",IF(G135&lt;=0,"Soldé",IF(AND(H135&lt;&gt;"",H135&lt;TODAY()),"En retard",IF(AND(N(D135)&gt;0,G135&gt;D135),"Plafond dépassé","En cours"))))</f>
      </c>
      <c r="J135" s="17">
        <f>IF(OR($A135="",$B135="",N(G135)&lt;=0),"",HYPERLINK("https://wa.me/"&amp;IF(LEN(SUBSTITUTE(SUBSTITUTE(SUBSTITUTE(SUBSTITUTE(SUBSTITUTE($B135," ",""),"+",""),"-",""),".",""),"/",""))=9,"237"&amp;SUBSTITUTE(SUBSTITUTE(SUBSTITUTE(SUBSTITUTE(SUBSTITUTE($B135," ",""),"+",""),"-",""),".",""),"/",""),SUBSTITUTE(SUBSTITUTE(SUBSTITUTE(SUBSTITUTE(SUBSTITUTE($B135," ",""),"+",""),"-",""),".",""),"/",""))&amp;"?text="&amp;SUBSTITUTE("Bonjour "&amp;$A135&amp;", ici "&amp;'Paramètres'!$C$6&amp;". Petit rappel : il reste "&amp;FIXED(G135,0,TRUE)&amp;" FCFA à régler sur votre compte. Merci et bonne journée !"," ","%20"),"Relancer"))</f>
      </c>
      <c r="K135" s="16">
        <f>IF(N(G135)&gt;0,G135+ROW()/1000000,"")</f>
      </c>
    </row>
    <row r="136" spans="1:11" x14ac:dyDescent="0.25">
      <c r="A136" s="12"/>
      <c r="B136" s="12"/>
      <c r="C136" s="12"/>
      <c r="D136" s="13"/>
      <c r="E136" s="14">
        <f>IF($A136="","",SUMIFS('Opérations'!$E$6:$E$3005,'Opérations'!$B$6:$B$3005,$A136,'Opérations'!$C$6:$C$3005,"Crédit"))</f>
      </c>
      <c r="F136" s="14">
        <f>IF($A136="","",SUMIFS('Opérations'!$E$6:$E$3005,'Opérations'!$B$6:$B$3005,$A136,'Opérations'!$C$6:$C$3005,"Remboursement"))</f>
      </c>
      <c r="G136" s="14">
        <f>IF($A136="","",E136-F136)</f>
      </c>
      <c r="H136" s="15">
        <f>IF(OR($A136="",N(G136)&lt;=0),"",IF(SUMPRODUCT(MAX(('Opérations'!$B$6:$B$3005=$A136)*('Opérations'!$C$6:$C$3005="Crédit")*'Opérations'!$F$6:$F$3005))=0,"",SUMPRODUCT(MAX(('Opérations'!$B$6:$B$3005=$A136)*('Opérations'!$C$6:$C$3005="Crédit")*'Opérations'!$F$6:$F$3005))))</f>
      </c>
      <c r="I136" s="16">
        <f>IF($A136="","",IF(G136&lt;=0,"Soldé",IF(AND(H136&lt;&gt;"",H136&lt;TODAY()),"En retard",IF(AND(N(D136)&gt;0,G136&gt;D136),"Plafond dépassé","En cours"))))</f>
      </c>
      <c r="J136" s="17">
        <f>IF(OR($A136="",$B136="",N(G136)&lt;=0),"",HYPERLINK("https://wa.me/"&amp;IF(LEN(SUBSTITUTE(SUBSTITUTE(SUBSTITUTE(SUBSTITUTE(SUBSTITUTE($B136," ",""),"+",""),"-",""),".",""),"/",""))=9,"237"&amp;SUBSTITUTE(SUBSTITUTE(SUBSTITUTE(SUBSTITUTE(SUBSTITUTE($B136," ",""),"+",""),"-",""),".",""),"/",""),SUBSTITUTE(SUBSTITUTE(SUBSTITUTE(SUBSTITUTE(SUBSTITUTE($B136," ",""),"+",""),"-",""),".",""),"/",""))&amp;"?text="&amp;SUBSTITUTE("Bonjour "&amp;$A136&amp;", ici "&amp;'Paramètres'!$C$6&amp;". Petit rappel : il reste "&amp;FIXED(G136,0,TRUE)&amp;" FCFA à régler sur votre compte. Merci et bonne journée !"," ","%20"),"Relancer"))</f>
      </c>
      <c r="K136" s="16">
        <f>IF(N(G136)&gt;0,G136+ROW()/1000000,"")</f>
      </c>
    </row>
    <row r="137" spans="1:11" x14ac:dyDescent="0.25">
      <c r="A137" s="12"/>
      <c r="B137" s="12"/>
      <c r="C137" s="12"/>
      <c r="D137" s="13"/>
      <c r="E137" s="14">
        <f>IF($A137="","",SUMIFS('Opérations'!$E$6:$E$3005,'Opérations'!$B$6:$B$3005,$A137,'Opérations'!$C$6:$C$3005,"Crédit"))</f>
      </c>
      <c r="F137" s="14">
        <f>IF($A137="","",SUMIFS('Opérations'!$E$6:$E$3005,'Opérations'!$B$6:$B$3005,$A137,'Opérations'!$C$6:$C$3005,"Remboursement"))</f>
      </c>
      <c r="G137" s="14">
        <f>IF($A137="","",E137-F137)</f>
      </c>
      <c r="H137" s="15">
        <f>IF(OR($A137="",N(G137)&lt;=0),"",IF(SUMPRODUCT(MAX(('Opérations'!$B$6:$B$3005=$A137)*('Opérations'!$C$6:$C$3005="Crédit")*'Opérations'!$F$6:$F$3005))=0,"",SUMPRODUCT(MAX(('Opérations'!$B$6:$B$3005=$A137)*('Opérations'!$C$6:$C$3005="Crédit")*'Opérations'!$F$6:$F$3005))))</f>
      </c>
      <c r="I137" s="16">
        <f>IF($A137="","",IF(G137&lt;=0,"Soldé",IF(AND(H137&lt;&gt;"",H137&lt;TODAY()),"En retard",IF(AND(N(D137)&gt;0,G137&gt;D137),"Plafond dépassé","En cours"))))</f>
      </c>
      <c r="J137" s="17">
        <f>IF(OR($A137="",$B137="",N(G137)&lt;=0),"",HYPERLINK("https://wa.me/"&amp;IF(LEN(SUBSTITUTE(SUBSTITUTE(SUBSTITUTE(SUBSTITUTE(SUBSTITUTE($B137," ",""),"+",""),"-",""),".",""),"/",""))=9,"237"&amp;SUBSTITUTE(SUBSTITUTE(SUBSTITUTE(SUBSTITUTE(SUBSTITUTE($B137," ",""),"+",""),"-",""),".",""),"/",""),SUBSTITUTE(SUBSTITUTE(SUBSTITUTE(SUBSTITUTE(SUBSTITUTE($B137," ",""),"+",""),"-",""),".",""),"/",""))&amp;"?text="&amp;SUBSTITUTE("Bonjour "&amp;$A137&amp;", ici "&amp;'Paramètres'!$C$6&amp;". Petit rappel : il reste "&amp;FIXED(G137,0,TRUE)&amp;" FCFA à régler sur votre compte. Merci et bonne journée !"," ","%20"),"Relancer"))</f>
      </c>
      <c r="K137" s="16">
        <f>IF(N(G137)&gt;0,G137+ROW()/1000000,"")</f>
      </c>
    </row>
    <row r="138" spans="1:11" x14ac:dyDescent="0.25">
      <c r="A138" s="12"/>
      <c r="B138" s="12"/>
      <c r="C138" s="12"/>
      <c r="D138" s="13"/>
      <c r="E138" s="14">
        <f>IF($A138="","",SUMIFS('Opérations'!$E$6:$E$3005,'Opérations'!$B$6:$B$3005,$A138,'Opérations'!$C$6:$C$3005,"Crédit"))</f>
      </c>
      <c r="F138" s="14">
        <f>IF($A138="","",SUMIFS('Opérations'!$E$6:$E$3005,'Opérations'!$B$6:$B$3005,$A138,'Opérations'!$C$6:$C$3005,"Remboursement"))</f>
      </c>
      <c r="G138" s="14">
        <f>IF($A138="","",E138-F138)</f>
      </c>
      <c r="H138" s="15">
        <f>IF(OR($A138="",N(G138)&lt;=0),"",IF(SUMPRODUCT(MAX(('Opérations'!$B$6:$B$3005=$A138)*('Opérations'!$C$6:$C$3005="Crédit")*'Opérations'!$F$6:$F$3005))=0,"",SUMPRODUCT(MAX(('Opérations'!$B$6:$B$3005=$A138)*('Opérations'!$C$6:$C$3005="Crédit")*'Opérations'!$F$6:$F$3005))))</f>
      </c>
      <c r="I138" s="16">
        <f>IF($A138="","",IF(G138&lt;=0,"Soldé",IF(AND(H138&lt;&gt;"",H138&lt;TODAY()),"En retard",IF(AND(N(D138)&gt;0,G138&gt;D138),"Plafond dépassé","En cours"))))</f>
      </c>
      <c r="J138" s="17">
        <f>IF(OR($A138="",$B138="",N(G138)&lt;=0),"",HYPERLINK("https://wa.me/"&amp;IF(LEN(SUBSTITUTE(SUBSTITUTE(SUBSTITUTE(SUBSTITUTE(SUBSTITUTE($B138," ",""),"+",""),"-",""),".",""),"/",""))=9,"237"&amp;SUBSTITUTE(SUBSTITUTE(SUBSTITUTE(SUBSTITUTE(SUBSTITUTE($B138," ",""),"+",""),"-",""),".",""),"/",""),SUBSTITUTE(SUBSTITUTE(SUBSTITUTE(SUBSTITUTE(SUBSTITUTE($B138," ",""),"+",""),"-",""),".",""),"/",""))&amp;"?text="&amp;SUBSTITUTE("Bonjour "&amp;$A138&amp;", ici "&amp;'Paramètres'!$C$6&amp;". Petit rappel : il reste "&amp;FIXED(G138,0,TRUE)&amp;" FCFA à régler sur votre compte. Merci et bonne journée !"," ","%20"),"Relancer"))</f>
      </c>
      <c r="K138" s="16">
        <f>IF(N(G138)&gt;0,G138+ROW()/1000000,"")</f>
      </c>
    </row>
    <row r="139" spans="1:11" x14ac:dyDescent="0.25">
      <c r="A139" s="12"/>
      <c r="B139" s="12"/>
      <c r="C139" s="12"/>
      <c r="D139" s="13"/>
      <c r="E139" s="14">
        <f>IF($A139="","",SUMIFS('Opérations'!$E$6:$E$3005,'Opérations'!$B$6:$B$3005,$A139,'Opérations'!$C$6:$C$3005,"Crédit"))</f>
      </c>
      <c r="F139" s="14">
        <f>IF($A139="","",SUMIFS('Opérations'!$E$6:$E$3005,'Opérations'!$B$6:$B$3005,$A139,'Opérations'!$C$6:$C$3005,"Remboursement"))</f>
      </c>
      <c r="G139" s="14">
        <f>IF($A139="","",E139-F139)</f>
      </c>
      <c r="H139" s="15">
        <f>IF(OR($A139="",N(G139)&lt;=0),"",IF(SUMPRODUCT(MAX(('Opérations'!$B$6:$B$3005=$A139)*('Opérations'!$C$6:$C$3005="Crédit")*'Opérations'!$F$6:$F$3005))=0,"",SUMPRODUCT(MAX(('Opérations'!$B$6:$B$3005=$A139)*('Opérations'!$C$6:$C$3005="Crédit")*'Opérations'!$F$6:$F$3005))))</f>
      </c>
      <c r="I139" s="16">
        <f>IF($A139="","",IF(G139&lt;=0,"Soldé",IF(AND(H139&lt;&gt;"",H139&lt;TODAY()),"En retard",IF(AND(N(D139)&gt;0,G139&gt;D139),"Plafond dépassé","En cours"))))</f>
      </c>
      <c r="J139" s="17">
        <f>IF(OR($A139="",$B139="",N(G139)&lt;=0),"",HYPERLINK("https://wa.me/"&amp;IF(LEN(SUBSTITUTE(SUBSTITUTE(SUBSTITUTE(SUBSTITUTE(SUBSTITUTE($B139," ",""),"+",""),"-",""),".",""),"/",""))=9,"237"&amp;SUBSTITUTE(SUBSTITUTE(SUBSTITUTE(SUBSTITUTE(SUBSTITUTE($B139," ",""),"+",""),"-",""),".",""),"/",""),SUBSTITUTE(SUBSTITUTE(SUBSTITUTE(SUBSTITUTE(SUBSTITUTE($B139," ",""),"+",""),"-",""),".",""),"/",""))&amp;"?text="&amp;SUBSTITUTE("Bonjour "&amp;$A139&amp;", ici "&amp;'Paramètres'!$C$6&amp;". Petit rappel : il reste "&amp;FIXED(G139,0,TRUE)&amp;" FCFA à régler sur votre compte. Merci et bonne journée !"," ","%20"),"Relancer"))</f>
      </c>
      <c r="K139" s="16">
        <f>IF(N(G139)&gt;0,G139+ROW()/1000000,"")</f>
      </c>
    </row>
    <row r="140" spans="1:11" x14ac:dyDescent="0.25">
      <c r="A140" s="12"/>
      <c r="B140" s="12"/>
      <c r="C140" s="12"/>
      <c r="D140" s="13"/>
      <c r="E140" s="14">
        <f>IF($A140="","",SUMIFS('Opérations'!$E$6:$E$3005,'Opérations'!$B$6:$B$3005,$A140,'Opérations'!$C$6:$C$3005,"Crédit"))</f>
      </c>
      <c r="F140" s="14">
        <f>IF($A140="","",SUMIFS('Opérations'!$E$6:$E$3005,'Opérations'!$B$6:$B$3005,$A140,'Opérations'!$C$6:$C$3005,"Remboursement"))</f>
      </c>
      <c r="G140" s="14">
        <f>IF($A140="","",E140-F140)</f>
      </c>
      <c r="H140" s="15">
        <f>IF(OR($A140="",N(G140)&lt;=0),"",IF(SUMPRODUCT(MAX(('Opérations'!$B$6:$B$3005=$A140)*('Opérations'!$C$6:$C$3005="Crédit")*'Opérations'!$F$6:$F$3005))=0,"",SUMPRODUCT(MAX(('Opérations'!$B$6:$B$3005=$A140)*('Opérations'!$C$6:$C$3005="Crédit")*'Opérations'!$F$6:$F$3005))))</f>
      </c>
      <c r="I140" s="16">
        <f>IF($A140="","",IF(G140&lt;=0,"Soldé",IF(AND(H140&lt;&gt;"",H140&lt;TODAY()),"En retard",IF(AND(N(D140)&gt;0,G140&gt;D140),"Plafond dépassé","En cours"))))</f>
      </c>
      <c r="J140" s="17">
        <f>IF(OR($A140="",$B140="",N(G140)&lt;=0),"",HYPERLINK("https://wa.me/"&amp;IF(LEN(SUBSTITUTE(SUBSTITUTE(SUBSTITUTE(SUBSTITUTE(SUBSTITUTE($B140," ",""),"+",""),"-",""),".",""),"/",""))=9,"237"&amp;SUBSTITUTE(SUBSTITUTE(SUBSTITUTE(SUBSTITUTE(SUBSTITUTE($B140," ",""),"+",""),"-",""),".",""),"/",""),SUBSTITUTE(SUBSTITUTE(SUBSTITUTE(SUBSTITUTE(SUBSTITUTE($B140," ",""),"+",""),"-",""),".",""),"/",""))&amp;"?text="&amp;SUBSTITUTE("Bonjour "&amp;$A140&amp;", ici "&amp;'Paramètres'!$C$6&amp;". Petit rappel : il reste "&amp;FIXED(G140,0,TRUE)&amp;" FCFA à régler sur votre compte. Merci et bonne journée !"," ","%20"),"Relancer"))</f>
      </c>
      <c r="K140" s="16">
        <f>IF(N(G140)&gt;0,G140+ROW()/1000000,"")</f>
      </c>
    </row>
    <row r="141" spans="1:11" x14ac:dyDescent="0.25">
      <c r="A141" s="12"/>
      <c r="B141" s="12"/>
      <c r="C141" s="12"/>
      <c r="D141" s="13"/>
      <c r="E141" s="14">
        <f>IF($A141="","",SUMIFS('Opérations'!$E$6:$E$3005,'Opérations'!$B$6:$B$3005,$A141,'Opérations'!$C$6:$C$3005,"Crédit"))</f>
      </c>
      <c r="F141" s="14">
        <f>IF($A141="","",SUMIFS('Opérations'!$E$6:$E$3005,'Opérations'!$B$6:$B$3005,$A141,'Opérations'!$C$6:$C$3005,"Remboursement"))</f>
      </c>
      <c r="G141" s="14">
        <f>IF($A141="","",E141-F141)</f>
      </c>
      <c r="H141" s="15">
        <f>IF(OR($A141="",N(G141)&lt;=0),"",IF(SUMPRODUCT(MAX(('Opérations'!$B$6:$B$3005=$A141)*('Opérations'!$C$6:$C$3005="Crédit")*'Opérations'!$F$6:$F$3005))=0,"",SUMPRODUCT(MAX(('Opérations'!$B$6:$B$3005=$A141)*('Opérations'!$C$6:$C$3005="Crédit")*'Opérations'!$F$6:$F$3005))))</f>
      </c>
      <c r="I141" s="16">
        <f>IF($A141="","",IF(G141&lt;=0,"Soldé",IF(AND(H141&lt;&gt;"",H141&lt;TODAY()),"En retard",IF(AND(N(D141)&gt;0,G141&gt;D141),"Plafond dépassé","En cours"))))</f>
      </c>
      <c r="J141" s="17">
        <f>IF(OR($A141="",$B141="",N(G141)&lt;=0),"",HYPERLINK("https://wa.me/"&amp;IF(LEN(SUBSTITUTE(SUBSTITUTE(SUBSTITUTE(SUBSTITUTE(SUBSTITUTE($B141," ",""),"+",""),"-",""),".",""),"/",""))=9,"237"&amp;SUBSTITUTE(SUBSTITUTE(SUBSTITUTE(SUBSTITUTE(SUBSTITUTE($B141," ",""),"+",""),"-",""),".",""),"/",""),SUBSTITUTE(SUBSTITUTE(SUBSTITUTE(SUBSTITUTE(SUBSTITUTE($B141," ",""),"+",""),"-",""),".",""),"/",""))&amp;"?text="&amp;SUBSTITUTE("Bonjour "&amp;$A141&amp;", ici "&amp;'Paramètres'!$C$6&amp;". Petit rappel : il reste "&amp;FIXED(G141,0,TRUE)&amp;" FCFA à régler sur votre compte. Merci et bonne journée !"," ","%20"),"Relancer"))</f>
      </c>
      <c r="K141" s="16">
        <f>IF(N(G141)&gt;0,G141+ROW()/1000000,"")</f>
      </c>
    </row>
    <row r="142" spans="1:11" x14ac:dyDescent="0.25">
      <c r="A142" s="12"/>
      <c r="B142" s="12"/>
      <c r="C142" s="12"/>
      <c r="D142" s="13"/>
      <c r="E142" s="14">
        <f>IF($A142="","",SUMIFS('Opérations'!$E$6:$E$3005,'Opérations'!$B$6:$B$3005,$A142,'Opérations'!$C$6:$C$3005,"Crédit"))</f>
      </c>
      <c r="F142" s="14">
        <f>IF($A142="","",SUMIFS('Opérations'!$E$6:$E$3005,'Opérations'!$B$6:$B$3005,$A142,'Opérations'!$C$6:$C$3005,"Remboursement"))</f>
      </c>
      <c r="G142" s="14">
        <f>IF($A142="","",E142-F142)</f>
      </c>
      <c r="H142" s="15">
        <f>IF(OR($A142="",N(G142)&lt;=0),"",IF(SUMPRODUCT(MAX(('Opérations'!$B$6:$B$3005=$A142)*('Opérations'!$C$6:$C$3005="Crédit")*'Opérations'!$F$6:$F$3005))=0,"",SUMPRODUCT(MAX(('Opérations'!$B$6:$B$3005=$A142)*('Opérations'!$C$6:$C$3005="Crédit")*'Opérations'!$F$6:$F$3005))))</f>
      </c>
      <c r="I142" s="16">
        <f>IF($A142="","",IF(G142&lt;=0,"Soldé",IF(AND(H142&lt;&gt;"",H142&lt;TODAY()),"En retard",IF(AND(N(D142)&gt;0,G142&gt;D142),"Plafond dépassé","En cours"))))</f>
      </c>
      <c r="J142" s="17">
        <f>IF(OR($A142="",$B142="",N(G142)&lt;=0),"",HYPERLINK("https://wa.me/"&amp;IF(LEN(SUBSTITUTE(SUBSTITUTE(SUBSTITUTE(SUBSTITUTE(SUBSTITUTE($B142," ",""),"+",""),"-",""),".",""),"/",""))=9,"237"&amp;SUBSTITUTE(SUBSTITUTE(SUBSTITUTE(SUBSTITUTE(SUBSTITUTE($B142," ",""),"+",""),"-",""),".",""),"/",""),SUBSTITUTE(SUBSTITUTE(SUBSTITUTE(SUBSTITUTE(SUBSTITUTE($B142," ",""),"+",""),"-",""),".",""),"/",""))&amp;"?text="&amp;SUBSTITUTE("Bonjour "&amp;$A142&amp;", ici "&amp;'Paramètres'!$C$6&amp;". Petit rappel : il reste "&amp;FIXED(G142,0,TRUE)&amp;" FCFA à régler sur votre compte. Merci et bonne journée !"," ","%20"),"Relancer"))</f>
      </c>
      <c r="K142" s="16">
        <f>IF(N(G142)&gt;0,G142+ROW()/1000000,"")</f>
      </c>
    </row>
    <row r="143" spans="1:11" x14ac:dyDescent="0.25">
      <c r="A143" s="12"/>
      <c r="B143" s="12"/>
      <c r="C143" s="12"/>
      <c r="D143" s="13"/>
      <c r="E143" s="14">
        <f>IF($A143="","",SUMIFS('Opérations'!$E$6:$E$3005,'Opérations'!$B$6:$B$3005,$A143,'Opérations'!$C$6:$C$3005,"Crédit"))</f>
      </c>
      <c r="F143" s="14">
        <f>IF($A143="","",SUMIFS('Opérations'!$E$6:$E$3005,'Opérations'!$B$6:$B$3005,$A143,'Opérations'!$C$6:$C$3005,"Remboursement"))</f>
      </c>
      <c r="G143" s="14">
        <f>IF($A143="","",E143-F143)</f>
      </c>
      <c r="H143" s="15">
        <f>IF(OR($A143="",N(G143)&lt;=0),"",IF(SUMPRODUCT(MAX(('Opérations'!$B$6:$B$3005=$A143)*('Opérations'!$C$6:$C$3005="Crédit")*'Opérations'!$F$6:$F$3005))=0,"",SUMPRODUCT(MAX(('Opérations'!$B$6:$B$3005=$A143)*('Opérations'!$C$6:$C$3005="Crédit")*'Opérations'!$F$6:$F$3005))))</f>
      </c>
      <c r="I143" s="16">
        <f>IF($A143="","",IF(G143&lt;=0,"Soldé",IF(AND(H143&lt;&gt;"",H143&lt;TODAY()),"En retard",IF(AND(N(D143)&gt;0,G143&gt;D143),"Plafond dépassé","En cours"))))</f>
      </c>
      <c r="J143" s="17">
        <f>IF(OR($A143="",$B143="",N(G143)&lt;=0),"",HYPERLINK("https://wa.me/"&amp;IF(LEN(SUBSTITUTE(SUBSTITUTE(SUBSTITUTE(SUBSTITUTE(SUBSTITUTE($B143," ",""),"+",""),"-",""),".",""),"/",""))=9,"237"&amp;SUBSTITUTE(SUBSTITUTE(SUBSTITUTE(SUBSTITUTE(SUBSTITUTE($B143," ",""),"+",""),"-",""),".",""),"/",""),SUBSTITUTE(SUBSTITUTE(SUBSTITUTE(SUBSTITUTE(SUBSTITUTE($B143," ",""),"+",""),"-",""),".",""),"/",""))&amp;"?text="&amp;SUBSTITUTE("Bonjour "&amp;$A143&amp;", ici "&amp;'Paramètres'!$C$6&amp;". Petit rappel : il reste "&amp;FIXED(G143,0,TRUE)&amp;" FCFA à régler sur votre compte. Merci et bonne journée !"," ","%20"),"Relancer"))</f>
      </c>
      <c r="K143" s="16">
        <f>IF(N(G143)&gt;0,G143+ROW()/1000000,"")</f>
      </c>
    </row>
    <row r="144" spans="1:11" x14ac:dyDescent="0.25">
      <c r="A144" s="12"/>
      <c r="B144" s="12"/>
      <c r="C144" s="12"/>
      <c r="D144" s="13"/>
      <c r="E144" s="14">
        <f>IF($A144="","",SUMIFS('Opérations'!$E$6:$E$3005,'Opérations'!$B$6:$B$3005,$A144,'Opérations'!$C$6:$C$3005,"Crédit"))</f>
      </c>
      <c r="F144" s="14">
        <f>IF($A144="","",SUMIFS('Opérations'!$E$6:$E$3005,'Opérations'!$B$6:$B$3005,$A144,'Opérations'!$C$6:$C$3005,"Remboursement"))</f>
      </c>
      <c r="G144" s="14">
        <f>IF($A144="","",E144-F144)</f>
      </c>
      <c r="H144" s="15">
        <f>IF(OR($A144="",N(G144)&lt;=0),"",IF(SUMPRODUCT(MAX(('Opérations'!$B$6:$B$3005=$A144)*('Opérations'!$C$6:$C$3005="Crédit")*'Opérations'!$F$6:$F$3005))=0,"",SUMPRODUCT(MAX(('Opérations'!$B$6:$B$3005=$A144)*('Opérations'!$C$6:$C$3005="Crédit")*'Opérations'!$F$6:$F$3005))))</f>
      </c>
      <c r="I144" s="16">
        <f>IF($A144="","",IF(G144&lt;=0,"Soldé",IF(AND(H144&lt;&gt;"",H144&lt;TODAY()),"En retard",IF(AND(N(D144)&gt;0,G144&gt;D144),"Plafond dépassé","En cours"))))</f>
      </c>
      <c r="J144" s="17">
        <f>IF(OR($A144="",$B144="",N(G144)&lt;=0),"",HYPERLINK("https://wa.me/"&amp;IF(LEN(SUBSTITUTE(SUBSTITUTE(SUBSTITUTE(SUBSTITUTE(SUBSTITUTE($B144," ",""),"+",""),"-",""),".",""),"/",""))=9,"237"&amp;SUBSTITUTE(SUBSTITUTE(SUBSTITUTE(SUBSTITUTE(SUBSTITUTE($B144," ",""),"+",""),"-",""),".",""),"/",""),SUBSTITUTE(SUBSTITUTE(SUBSTITUTE(SUBSTITUTE(SUBSTITUTE($B144," ",""),"+",""),"-",""),".",""),"/",""))&amp;"?text="&amp;SUBSTITUTE("Bonjour "&amp;$A144&amp;", ici "&amp;'Paramètres'!$C$6&amp;". Petit rappel : il reste "&amp;FIXED(G144,0,TRUE)&amp;" FCFA à régler sur votre compte. Merci et bonne journée !"," ","%20"),"Relancer"))</f>
      </c>
      <c r="K144" s="16">
        <f>IF(N(G144)&gt;0,G144+ROW()/1000000,"")</f>
      </c>
    </row>
    <row r="145" spans="1:11" x14ac:dyDescent="0.25">
      <c r="A145" s="12"/>
      <c r="B145" s="12"/>
      <c r="C145" s="12"/>
      <c r="D145" s="13"/>
      <c r="E145" s="14">
        <f>IF($A145="","",SUMIFS('Opérations'!$E$6:$E$3005,'Opérations'!$B$6:$B$3005,$A145,'Opérations'!$C$6:$C$3005,"Crédit"))</f>
      </c>
      <c r="F145" s="14">
        <f>IF($A145="","",SUMIFS('Opérations'!$E$6:$E$3005,'Opérations'!$B$6:$B$3005,$A145,'Opérations'!$C$6:$C$3005,"Remboursement"))</f>
      </c>
      <c r="G145" s="14">
        <f>IF($A145="","",E145-F145)</f>
      </c>
      <c r="H145" s="15">
        <f>IF(OR($A145="",N(G145)&lt;=0),"",IF(SUMPRODUCT(MAX(('Opérations'!$B$6:$B$3005=$A145)*('Opérations'!$C$6:$C$3005="Crédit")*'Opérations'!$F$6:$F$3005))=0,"",SUMPRODUCT(MAX(('Opérations'!$B$6:$B$3005=$A145)*('Opérations'!$C$6:$C$3005="Crédit")*'Opérations'!$F$6:$F$3005))))</f>
      </c>
      <c r="I145" s="16">
        <f>IF($A145="","",IF(G145&lt;=0,"Soldé",IF(AND(H145&lt;&gt;"",H145&lt;TODAY()),"En retard",IF(AND(N(D145)&gt;0,G145&gt;D145),"Plafond dépassé","En cours"))))</f>
      </c>
      <c r="J145" s="17">
        <f>IF(OR($A145="",$B145="",N(G145)&lt;=0),"",HYPERLINK("https://wa.me/"&amp;IF(LEN(SUBSTITUTE(SUBSTITUTE(SUBSTITUTE(SUBSTITUTE(SUBSTITUTE($B145," ",""),"+",""),"-",""),".",""),"/",""))=9,"237"&amp;SUBSTITUTE(SUBSTITUTE(SUBSTITUTE(SUBSTITUTE(SUBSTITUTE($B145," ",""),"+",""),"-",""),".",""),"/",""),SUBSTITUTE(SUBSTITUTE(SUBSTITUTE(SUBSTITUTE(SUBSTITUTE($B145," ",""),"+",""),"-",""),".",""),"/",""))&amp;"?text="&amp;SUBSTITUTE("Bonjour "&amp;$A145&amp;", ici "&amp;'Paramètres'!$C$6&amp;". Petit rappel : il reste "&amp;FIXED(G145,0,TRUE)&amp;" FCFA à régler sur votre compte. Merci et bonne journée !"," ","%20"),"Relancer"))</f>
      </c>
      <c r="K145" s="16">
        <f>IF(N(G145)&gt;0,G145+ROW()/1000000,"")</f>
      </c>
    </row>
    <row r="146" spans="1:11" x14ac:dyDescent="0.25">
      <c r="A146" s="12"/>
      <c r="B146" s="12"/>
      <c r="C146" s="12"/>
      <c r="D146" s="13"/>
      <c r="E146" s="14">
        <f>IF($A146="","",SUMIFS('Opérations'!$E$6:$E$3005,'Opérations'!$B$6:$B$3005,$A146,'Opérations'!$C$6:$C$3005,"Crédit"))</f>
      </c>
      <c r="F146" s="14">
        <f>IF($A146="","",SUMIFS('Opérations'!$E$6:$E$3005,'Opérations'!$B$6:$B$3005,$A146,'Opérations'!$C$6:$C$3005,"Remboursement"))</f>
      </c>
      <c r="G146" s="14">
        <f>IF($A146="","",E146-F146)</f>
      </c>
      <c r="H146" s="15">
        <f>IF(OR($A146="",N(G146)&lt;=0),"",IF(SUMPRODUCT(MAX(('Opérations'!$B$6:$B$3005=$A146)*('Opérations'!$C$6:$C$3005="Crédit")*'Opérations'!$F$6:$F$3005))=0,"",SUMPRODUCT(MAX(('Opérations'!$B$6:$B$3005=$A146)*('Opérations'!$C$6:$C$3005="Crédit")*'Opérations'!$F$6:$F$3005))))</f>
      </c>
      <c r="I146" s="16">
        <f>IF($A146="","",IF(G146&lt;=0,"Soldé",IF(AND(H146&lt;&gt;"",H146&lt;TODAY()),"En retard",IF(AND(N(D146)&gt;0,G146&gt;D146),"Plafond dépassé","En cours"))))</f>
      </c>
      <c r="J146" s="17">
        <f>IF(OR($A146="",$B146="",N(G146)&lt;=0),"",HYPERLINK("https://wa.me/"&amp;IF(LEN(SUBSTITUTE(SUBSTITUTE(SUBSTITUTE(SUBSTITUTE(SUBSTITUTE($B146," ",""),"+",""),"-",""),".",""),"/",""))=9,"237"&amp;SUBSTITUTE(SUBSTITUTE(SUBSTITUTE(SUBSTITUTE(SUBSTITUTE($B146," ",""),"+",""),"-",""),".",""),"/",""),SUBSTITUTE(SUBSTITUTE(SUBSTITUTE(SUBSTITUTE(SUBSTITUTE($B146," ",""),"+",""),"-",""),".",""),"/",""))&amp;"?text="&amp;SUBSTITUTE("Bonjour "&amp;$A146&amp;", ici "&amp;'Paramètres'!$C$6&amp;". Petit rappel : il reste "&amp;FIXED(G146,0,TRUE)&amp;" FCFA à régler sur votre compte. Merci et bonne journée !"," ","%20"),"Relancer"))</f>
      </c>
      <c r="K146" s="16">
        <f>IF(N(G146)&gt;0,G146+ROW()/1000000,"")</f>
      </c>
    </row>
    <row r="147" spans="1:11" x14ac:dyDescent="0.25">
      <c r="A147" s="12"/>
      <c r="B147" s="12"/>
      <c r="C147" s="12"/>
      <c r="D147" s="13"/>
      <c r="E147" s="14">
        <f>IF($A147="","",SUMIFS('Opérations'!$E$6:$E$3005,'Opérations'!$B$6:$B$3005,$A147,'Opérations'!$C$6:$C$3005,"Crédit"))</f>
      </c>
      <c r="F147" s="14">
        <f>IF($A147="","",SUMIFS('Opérations'!$E$6:$E$3005,'Opérations'!$B$6:$B$3005,$A147,'Opérations'!$C$6:$C$3005,"Remboursement"))</f>
      </c>
      <c r="G147" s="14">
        <f>IF($A147="","",E147-F147)</f>
      </c>
      <c r="H147" s="15">
        <f>IF(OR($A147="",N(G147)&lt;=0),"",IF(SUMPRODUCT(MAX(('Opérations'!$B$6:$B$3005=$A147)*('Opérations'!$C$6:$C$3005="Crédit")*'Opérations'!$F$6:$F$3005))=0,"",SUMPRODUCT(MAX(('Opérations'!$B$6:$B$3005=$A147)*('Opérations'!$C$6:$C$3005="Crédit")*'Opérations'!$F$6:$F$3005))))</f>
      </c>
      <c r="I147" s="16">
        <f>IF($A147="","",IF(G147&lt;=0,"Soldé",IF(AND(H147&lt;&gt;"",H147&lt;TODAY()),"En retard",IF(AND(N(D147)&gt;0,G147&gt;D147),"Plafond dépassé","En cours"))))</f>
      </c>
      <c r="J147" s="17">
        <f>IF(OR($A147="",$B147="",N(G147)&lt;=0),"",HYPERLINK("https://wa.me/"&amp;IF(LEN(SUBSTITUTE(SUBSTITUTE(SUBSTITUTE(SUBSTITUTE(SUBSTITUTE($B147," ",""),"+",""),"-",""),".",""),"/",""))=9,"237"&amp;SUBSTITUTE(SUBSTITUTE(SUBSTITUTE(SUBSTITUTE(SUBSTITUTE($B147," ",""),"+",""),"-",""),".",""),"/",""),SUBSTITUTE(SUBSTITUTE(SUBSTITUTE(SUBSTITUTE(SUBSTITUTE($B147," ",""),"+",""),"-",""),".",""),"/",""))&amp;"?text="&amp;SUBSTITUTE("Bonjour "&amp;$A147&amp;", ici "&amp;'Paramètres'!$C$6&amp;". Petit rappel : il reste "&amp;FIXED(G147,0,TRUE)&amp;" FCFA à régler sur votre compte. Merci et bonne journée !"," ","%20"),"Relancer"))</f>
      </c>
      <c r="K147" s="16">
        <f>IF(N(G147)&gt;0,G147+ROW()/1000000,"")</f>
      </c>
    </row>
    <row r="148" spans="1:11" x14ac:dyDescent="0.25">
      <c r="A148" s="12"/>
      <c r="B148" s="12"/>
      <c r="C148" s="12"/>
      <c r="D148" s="13"/>
      <c r="E148" s="14">
        <f>IF($A148="","",SUMIFS('Opérations'!$E$6:$E$3005,'Opérations'!$B$6:$B$3005,$A148,'Opérations'!$C$6:$C$3005,"Crédit"))</f>
      </c>
      <c r="F148" s="14">
        <f>IF($A148="","",SUMIFS('Opérations'!$E$6:$E$3005,'Opérations'!$B$6:$B$3005,$A148,'Opérations'!$C$6:$C$3005,"Remboursement"))</f>
      </c>
      <c r="G148" s="14">
        <f>IF($A148="","",E148-F148)</f>
      </c>
      <c r="H148" s="15">
        <f>IF(OR($A148="",N(G148)&lt;=0),"",IF(SUMPRODUCT(MAX(('Opérations'!$B$6:$B$3005=$A148)*('Opérations'!$C$6:$C$3005="Crédit")*'Opérations'!$F$6:$F$3005))=0,"",SUMPRODUCT(MAX(('Opérations'!$B$6:$B$3005=$A148)*('Opérations'!$C$6:$C$3005="Crédit")*'Opérations'!$F$6:$F$3005))))</f>
      </c>
      <c r="I148" s="16">
        <f>IF($A148="","",IF(G148&lt;=0,"Soldé",IF(AND(H148&lt;&gt;"",H148&lt;TODAY()),"En retard",IF(AND(N(D148)&gt;0,G148&gt;D148),"Plafond dépassé","En cours"))))</f>
      </c>
      <c r="J148" s="17">
        <f>IF(OR($A148="",$B148="",N(G148)&lt;=0),"",HYPERLINK("https://wa.me/"&amp;IF(LEN(SUBSTITUTE(SUBSTITUTE(SUBSTITUTE(SUBSTITUTE(SUBSTITUTE($B148," ",""),"+",""),"-",""),".",""),"/",""))=9,"237"&amp;SUBSTITUTE(SUBSTITUTE(SUBSTITUTE(SUBSTITUTE(SUBSTITUTE($B148," ",""),"+",""),"-",""),".",""),"/",""),SUBSTITUTE(SUBSTITUTE(SUBSTITUTE(SUBSTITUTE(SUBSTITUTE($B148," ",""),"+",""),"-",""),".",""),"/",""))&amp;"?text="&amp;SUBSTITUTE("Bonjour "&amp;$A148&amp;", ici "&amp;'Paramètres'!$C$6&amp;". Petit rappel : il reste "&amp;FIXED(G148,0,TRUE)&amp;" FCFA à régler sur votre compte. Merci et bonne journée !"," ","%20"),"Relancer"))</f>
      </c>
      <c r="K148" s="16">
        <f>IF(N(G148)&gt;0,G148+ROW()/1000000,"")</f>
      </c>
    </row>
    <row r="149" spans="1:11" x14ac:dyDescent="0.25">
      <c r="A149" s="12"/>
      <c r="B149" s="12"/>
      <c r="C149" s="12"/>
      <c r="D149" s="13"/>
      <c r="E149" s="14">
        <f>IF($A149="","",SUMIFS('Opérations'!$E$6:$E$3005,'Opérations'!$B$6:$B$3005,$A149,'Opérations'!$C$6:$C$3005,"Crédit"))</f>
      </c>
      <c r="F149" s="14">
        <f>IF($A149="","",SUMIFS('Opérations'!$E$6:$E$3005,'Opérations'!$B$6:$B$3005,$A149,'Opérations'!$C$6:$C$3005,"Remboursement"))</f>
      </c>
      <c r="G149" s="14">
        <f>IF($A149="","",E149-F149)</f>
      </c>
      <c r="H149" s="15">
        <f>IF(OR($A149="",N(G149)&lt;=0),"",IF(SUMPRODUCT(MAX(('Opérations'!$B$6:$B$3005=$A149)*('Opérations'!$C$6:$C$3005="Crédit")*'Opérations'!$F$6:$F$3005))=0,"",SUMPRODUCT(MAX(('Opérations'!$B$6:$B$3005=$A149)*('Opérations'!$C$6:$C$3005="Crédit")*'Opérations'!$F$6:$F$3005))))</f>
      </c>
      <c r="I149" s="16">
        <f>IF($A149="","",IF(G149&lt;=0,"Soldé",IF(AND(H149&lt;&gt;"",H149&lt;TODAY()),"En retard",IF(AND(N(D149)&gt;0,G149&gt;D149),"Plafond dépassé","En cours"))))</f>
      </c>
      <c r="J149" s="17">
        <f>IF(OR($A149="",$B149="",N(G149)&lt;=0),"",HYPERLINK("https://wa.me/"&amp;IF(LEN(SUBSTITUTE(SUBSTITUTE(SUBSTITUTE(SUBSTITUTE(SUBSTITUTE($B149," ",""),"+",""),"-",""),".",""),"/",""))=9,"237"&amp;SUBSTITUTE(SUBSTITUTE(SUBSTITUTE(SUBSTITUTE(SUBSTITUTE($B149," ",""),"+",""),"-",""),".",""),"/",""),SUBSTITUTE(SUBSTITUTE(SUBSTITUTE(SUBSTITUTE(SUBSTITUTE($B149," ",""),"+",""),"-",""),".",""),"/",""))&amp;"?text="&amp;SUBSTITUTE("Bonjour "&amp;$A149&amp;", ici "&amp;'Paramètres'!$C$6&amp;". Petit rappel : il reste "&amp;FIXED(G149,0,TRUE)&amp;" FCFA à régler sur votre compte. Merci et bonne journée !"," ","%20"),"Relancer"))</f>
      </c>
      <c r="K149" s="16">
        <f>IF(N(G149)&gt;0,G149+ROW()/1000000,"")</f>
      </c>
    </row>
    <row r="150" spans="1:11" x14ac:dyDescent="0.25">
      <c r="A150" s="12"/>
      <c r="B150" s="12"/>
      <c r="C150" s="12"/>
      <c r="D150" s="13"/>
      <c r="E150" s="14">
        <f>IF($A150="","",SUMIFS('Opérations'!$E$6:$E$3005,'Opérations'!$B$6:$B$3005,$A150,'Opérations'!$C$6:$C$3005,"Crédit"))</f>
      </c>
      <c r="F150" s="14">
        <f>IF($A150="","",SUMIFS('Opérations'!$E$6:$E$3005,'Opérations'!$B$6:$B$3005,$A150,'Opérations'!$C$6:$C$3005,"Remboursement"))</f>
      </c>
      <c r="G150" s="14">
        <f>IF($A150="","",E150-F150)</f>
      </c>
      <c r="H150" s="15">
        <f>IF(OR($A150="",N(G150)&lt;=0),"",IF(SUMPRODUCT(MAX(('Opérations'!$B$6:$B$3005=$A150)*('Opérations'!$C$6:$C$3005="Crédit")*'Opérations'!$F$6:$F$3005))=0,"",SUMPRODUCT(MAX(('Opérations'!$B$6:$B$3005=$A150)*('Opérations'!$C$6:$C$3005="Crédit")*'Opérations'!$F$6:$F$3005))))</f>
      </c>
      <c r="I150" s="16">
        <f>IF($A150="","",IF(G150&lt;=0,"Soldé",IF(AND(H150&lt;&gt;"",H150&lt;TODAY()),"En retard",IF(AND(N(D150)&gt;0,G150&gt;D150),"Plafond dépassé","En cours"))))</f>
      </c>
      <c r="J150" s="17">
        <f>IF(OR($A150="",$B150="",N(G150)&lt;=0),"",HYPERLINK("https://wa.me/"&amp;IF(LEN(SUBSTITUTE(SUBSTITUTE(SUBSTITUTE(SUBSTITUTE(SUBSTITUTE($B150," ",""),"+",""),"-",""),".",""),"/",""))=9,"237"&amp;SUBSTITUTE(SUBSTITUTE(SUBSTITUTE(SUBSTITUTE(SUBSTITUTE($B150," ",""),"+",""),"-",""),".",""),"/",""),SUBSTITUTE(SUBSTITUTE(SUBSTITUTE(SUBSTITUTE(SUBSTITUTE($B150," ",""),"+",""),"-",""),".",""),"/",""))&amp;"?text="&amp;SUBSTITUTE("Bonjour "&amp;$A150&amp;", ici "&amp;'Paramètres'!$C$6&amp;". Petit rappel : il reste "&amp;FIXED(G150,0,TRUE)&amp;" FCFA à régler sur votre compte. Merci et bonne journée !"," ","%20"),"Relancer"))</f>
      </c>
      <c r="K150" s="16">
        <f>IF(N(G150)&gt;0,G150+ROW()/1000000,"")</f>
      </c>
    </row>
    <row r="151" spans="1:11" x14ac:dyDescent="0.25">
      <c r="A151" s="12"/>
      <c r="B151" s="12"/>
      <c r="C151" s="12"/>
      <c r="D151" s="13"/>
      <c r="E151" s="14">
        <f>IF($A151="","",SUMIFS('Opérations'!$E$6:$E$3005,'Opérations'!$B$6:$B$3005,$A151,'Opérations'!$C$6:$C$3005,"Crédit"))</f>
      </c>
      <c r="F151" s="14">
        <f>IF($A151="","",SUMIFS('Opérations'!$E$6:$E$3005,'Opérations'!$B$6:$B$3005,$A151,'Opérations'!$C$6:$C$3005,"Remboursement"))</f>
      </c>
      <c r="G151" s="14">
        <f>IF($A151="","",E151-F151)</f>
      </c>
      <c r="H151" s="15">
        <f>IF(OR($A151="",N(G151)&lt;=0),"",IF(SUMPRODUCT(MAX(('Opérations'!$B$6:$B$3005=$A151)*('Opérations'!$C$6:$C$3005="Crédit")*'Opérations'!$F$6:$F$3005))=0,"",SUMPRODUCT(MAX(('Opérations'!$B$6:$B$3005=$A151)*('Opérations'!$C$6:$C$3005="Crédit")*'Opérations'!$F$6:$F$3005))))</f>
      </c>
      <c r="I151" s="16">
        <f>IF($A151="","",IF(G151&lt;=0,"Soldé",IF(AND(H151&lt;&gt;"",H151&lt;TODAY()),"En retard",IF(AND(N(D151)&gt;0,G151&gt;D151),"Plafond dépassé","En cours"))))</f>
      </c>
      <c r="J151" s="17">
        <f>IF(OR($A151="",$B151="",N(G151)&lt;=0),"",HYPERLINK("https://wa.me/"&amp;IF(LEN(SUBSTITUTE(SUBSTITUTE(SUBSTITUTE(SUBSTITUTE(SUBSTITUTE($B151," ",""),"+",""),"-",""),".",""),"/",""))=9,"237"&amp;SUBSTITUTE(SUBSTITUTE(SUBSTITUTE(SUBSTITUTE(SUBSTITUTE($B151," ",""),"+",""),"-",""),".",""),"/",""),SUBSTITUTE(SUBSTITUTE(SUBSTITUTE(SUBSTITUTE(SUBSTITUTE($B151," ",""),"+",""),"-",""),".",""),"/",""))&amp;"?text="&amp;SUBSTITUTE("Bonjour "&amp;$A151&amp;", ici "&amp;'Paramètres'!$C$6&amp;". Petit rappel : il reste "&amp;FIXED(G151,0,TRUE)&amp;" FCFA à régler sur votre compte. Merci et bonne journée !"," ","%20"),"Relancer"))</f>
      </c>
      <c r="K151" s="16">
        <f>IF(N(G151)&gt;0,G151+ROW()/1000000,"")</f>
      </c>
    </row>
    <row r="152" spans="1:11" x14ac:dyDescent="0.25">
      <c r="A152" s="12"/>
      <c r="B152" s="12"/>
      <c r="C152" s="12"/>
      <c r="D152" s="13"/>
      <c r="E152" s="14">
        <f>IF($A152="","",SUMIFS('Opérations'!$E$6:$E$3005,'Opérations'!$B$6:$B$3005,$A152,'Opérations'!$C$6:$C$3005,"Crédit"))</f>
      </c>
      <c r="F152" s="14">
        <f>IF($A152="","",SUMIFS('Opérations'!$E$6:$E$3005,'Opérations'!$B$6:$B$3005,$A152,'Opérations'!$C$6:$C$3005,"Remboursement"))</f>
      </c>
      <c r="G152" s="14">
        <f>IF($A152="","",E152-F152)</f>
      </c>
      <c r="H152" s="15">
        <f>IF(OR($A152="",N(G152)&lt;=0),"",IF(SUMPRODUCT(MAX(('Opérations'!$B$6:$B$3005=$A152)*('Opérations'!$C$6:$C$3005="Crédit")*'Opérations'!$F$6:$F$3005))=0,"",SUMPRODUCT(MAX(('Opérations'!$B$6:$B$3005=$A152)*('Opérations'!$C$6:$C$3005="Crédit")*'Opérations'!$F$6:$F$3005))))</f>
      </c>
      <c r="I152" s="16">
        <f>IF($A152="","",IF(G152&lt;=0,"Soldé",IF(AND(H152&lt;&gt;"",H152&lt;TODAY()),"En retard",IF(AND(N(D152)&gt;0,G152&gt;D152),"Plafond dépassé","En cours"))))</f>
      </c>
      <c r="J152" s="17">
        <f>IF(OR($A152="",$B152="",N(G152)&lt;=0),"",HYPERLINK("https://wa.me/"&amp;IF(LEN(SUBSTITUTE(SUBSTITUTE(SUBSTITUTE(SUBSTITUTE(SUBSTITUTE($B152," ",""),"+",""),"-",""),".",""),"/",""))=9,"237"&amp;SUBSTITUTE(SUBSTITUTE(SUBSTITUTE(SUBSTITUTE(SUBSTITUTE($B152," ",""),"+",""),"-",""),".",""),"/",""),SUBSTITUTE(SUBSTITUTE(SUBSTITUTE(SUBSTITUTE(SUBSTITUTE($B152," ",""),"+",""),"-",""),".",""),"/",""))&amp;"?text="&amp;SUBSTITUTE("Bonjour "&amp;$A152&amp;", ici "&amp;'Paramètres'!$C$6&amp;". Petit rappel : il reste "&amp;FIXED(G152,0,TRUE)&amp;" FCFA à régler sur votre compte. Merci et bonne journée !"," ","%20"),"Relancer"))</f>
      </c>
      <c r="K152" s="16">
        <f>IF(N(G152)&gt;0,G152+ROW()/1000000,"")</f>
      </c>
    </row>
    <row r="153" spans="1:11" x14ac:dyDescent="0.25">
      <c r="A153" s="12"/>
      <c r="B153" s="12"/>
      <c r="C153" s="12"/>
      <c r="D153" s="13"/>
      <c r="E153" s="14">
        <f>IF($A153="","",SUMIFS('Opérations'!$E$6:$E$3005,'Opérations'!$B$6:$B$3005,$A153,'Opérations'!$C$6:$C$3005,"Crédit"))</f>
      </c>
      <c r="F153" s="14">
        <f>IF($A153="","",SUMIFS('Opérations'!$E$6:$E$3005,'Opérations'!$B$6:$B$3005,$A153,'Opérations'!$C$6:$C$3005,"Remboursement"))</f>
      </c>
      <c r="G153" s="14">
        <f>IF($A153="","",E153-F153)</f>
      </c>
      <c r="H153" s="15">
        <f>IF(OR($A153="",N(G153)&lt;=0),"",IF(SUMPRODUCT(MAX(('Opérations'!$B$6:$B$3005=$A153)*('Opérations'!$C$6:$C$3005="Crédit")*'Opérations'!$F$6:$F$3005))=0,"",SUMPRODUCT(MAX(('Opérations'!$B$6:$B$3005=$A153)*('Opérations'!$C$6:$C$3005="Crédit")*'Opérations'!$F$6:$F$3005))))</f>
      </c>
      <c r="I153" s="16">
        <f>IF($A153="","",IF(G153&lt;=0,"Soldé",IF(AND(H153&lt;&gt;"",H153&lt;TODAY()),"En retard",IF(AND(N(D153)&gt;0,G153&gt;D153),"Plafond dépassé","En cours"))))</f>
      </c>
      <c r="J153" s="17">
        <f>IF(OR($A153="",$B153="",N(G153)&lt;=0),"",HYPERLINK("https://wa.me/"&amp;IF(LEN(SUBSTITUTE(SUBSTITUTE(SUBSTITUTE(SUBSTITUTE(SUBSTITUTE($B153," ",""),"+",""),"-",""),".",""),"/",""))=9,"237"&amp;SUBSTITUTE(SUBSTITUTE(SUBSTITUTE(SUBSTITUTE(SUBSTITUTE($B153," ",""),"+",""),"-",""),".",""),"/",""),SUBSTITUTE(SUBSTITUTE(SUBSTITUTE(SUBSTITUTE(SUBSTITUTE($B153," ",""),"+",""),"-",""),".",""),"/",""))&amp;"?text="&amp;SUBSTITUTE("Bonjour "&amp;$A153&amp;", ici "&amp;'Paramètres'!$C$6&amp;". Petit rappel : il reste "&amp;FIXED(G153,0,TRUE)&amp;" FCFA à régler sur votre compte. Merci et bonne journée !"," ","%20"),"Relancer"))</f>
      </c>
      <c r="K153" s="16">
        <f>IF(N(G153)&gt;0,G153+ROW()/1000000,"")</f>
      </c>
    </row>
    <row r="154" spans="1:11" x14ac:dyDescent="0.25">
      <c r="A154" s="12"/>
      <c r="B154" s="12"/>
      <c r="C154" s="12"/>
      <c r="D154" s="13"/>
      <c r="E154" s="14">
        <f>IF($A154="","",SUMIFS('Opérations'!$E$6:$E$3005,'Opérations'!$B$6:$B$3005,$A154,'Opérations'!$C$6:$C$3005,"Crédit"))</f>
      </c>
      <c r="F154" s="14">
        <f>IF($A154="","",SUMIFS('Opérations'!$E$6:$E$3005,'Opérations'!$B$6:$B$3005,$A154,'Opérations'!$C$6:$C$3005,"Remboursement"))</f>
      </c>
      <c r="G154" s="14">
        <f>IF($A154="","",E154-F154)</f>
      </c>
      <c r="H154" s="15">
        <f>IF(OR($A154="",N(G154)&lt;=0),"",IF(SUMPRODUCT(MAX(('Opérations'!$B$6:$B$3005=$A154)*('Opérations'!$C$6:$C$3005="Crédit")*'Opérations'!$F$6:$F$3005))=0,"",SUMPRODUCT(MAX(('Opérations'!$B$6:$B$3005=$A154)*('Opérations'!$C$6:$C$3005="Crédit")*'Opérations'!$F$6:$F$3005))))</f>
      </c>
      <c r="I154" s="16">
        <f>IF($A154="","",IF(G154&lt;=0,"Soldé",IF(AND(H154&lt;&gt;"",H154&lt;TODAY()),"En retard",IF(AND(N(D154)&gt;0,G154&gt;D154),"Plafond dépassé","En cours"))))</f>
      </c>
      <c r="J154" s="17">
        <f>IF(OR($A154="",$B154="",N(G154)&lt;=0),"",HYPERLINK("https://wa.me/"&amp;IF(LEN(SUBSTITUTE(SUBSTITUTE(SUBSTITUTE(SUBSTITUTE(SUBSTITUTE($B154," ",""),"+",""),"-",""),".",""),"/",""))=9,"237"&amp;SUBSTITUTE(SUBSTITUTE(SUBSTITUTE(SUBSTITUTE(SUBSTITUTE($B154," ",""),"+",""),"-",""),".",""),"/",""),SUBSTITUTE(SUBSTITUTE(SUBSTITUTE(SUBSTITUTE(SUBSTITUTE($B154," ",""),"+",""),"-",""),".",""),"/",""))&amp;"?text="&amp;SUBSTITUTE("Bonjour "&amp;$A154&amp;", ici "&amp;'Paramètres'!$C$6&amp;". Petit rappel : il reste "&amp;FIXED(G154,0,TRUE)&amp;" FCFA à régler sur votre compte. Merci et bonne journée !"," ","%20"),"Relancer"))</f>
      </c>
      <c r="K154" s="16">
        <f>IF(N(G154)&gt;0,G154+ROW()/1000000,"")</f>
      </c>
    </row>
    <row r="155" spans="1:11" x14ac:dyDescent="0.25">
      <c r="A155" s="12"/>
      <c r="B155" s="12"/>
      <c r="C155" s="12"/>
      <c r="D155" s="13"/>
      <c r="E155" s="14">
        <f>IF($A155="","",SUMIFS('Opérations'!$E$6:$E$3005,'Opérations'!$B$6:$B$3005,$A155,'Opérations'!$C$6:$C$3005,"Crédit"))</f>
      </c>
      <c r="F155" s="14">
        <f>IF($A155="","",SUMIFS('Opérations'!$E$6:$E$3005,'Opérations'!$B$6:$B$3005,$A155,'Opérations'!$C$6:$C$3005,"Remboursement"))</f>
      </c>
      <c r="G155" s="14">
        <f>IF($A155="","",E155-F155)</f>
      </c>
      <c r="H155" s="15">
        <f>IF(OR($A155="",N(G155)&lt;=0),"",IF(SUMPRODUCT(MAX(('Opérations'!$B$6:$B$3005=$A155)*('Opérations'!$C$6:$C$3005="Crédit")*'Opérations'!$F$6:$F$3005))=0,"",SUMPRODUCT(MAX(('Opérations'!$B$6:$B$3005=$A155)*('Opérations'!$C$6:$C$3005="Crédit")*'Opérations'!$F$6:$F$3005))))</f>
      </c>
      <c r="I155" s="16">
        <f>IF($A155="","",IF(G155&lt;=0,"Soldé",IF(AND(H155&lt;&gt;"",H155&lt;TODAY()),"En retard",IF(AND(N(D155)&gt;0,G155&gt;D155),"Plafond dépassé","En cours"))))</f>
      </c>
      <c r="J155" s="17">
        <f>IF(OR($A155="",$B155="",N(G155)&lt;=0),"",HYPERLINK("https://wa.me/"&amp;IF(LEN(SUBSTITUTE(SUBSTITUTE(SUBSTITUTE(SUBSTITUTE(SUBSTITUTE($B155," ",""),"+",""),"-",""),".",""),"/",""))=9,"237"&amp;SUBSTITUTE(SUBSTITUTE(SUBSTITUTE(SUBSTITUTE(SUBSTITUTE($B155," ",""),"+",""),"-",""),".",""),"/",""),SUBSTITUTE(SUBSTITUTE(SUBSTITUTE(SUBSTITUTE(SUBSTITUTE($B155," ",""),"+",""),"-",""),".",""),"/",""))&amp;"?text="&amp;SUBSTITUTE("Bonjour "&amp;$A155&amp;", ici "&amp;'Paramètres'!$C$6&amp;". Petit rappel : il reste "&amp;FIXED(G155,0,TRUE)&amp;" FCFA à régler sur votre compte. Merci et bonne journée !"," ","%20"),"Relancer"))</f>
      </c>
      <c r="K155" s="16">
        <f>IF(N(G155)&gt;0,G155+ROW()/1000000,"")</f>
      </c>
    </row>
    <row r="156" spans="1:11" x14ac:dyDescent="0.25">
      <c r="A156" s="12"/>
      <c r="B156" s="12"/>
      <c r="C156" s="12"/>
      <c r="D156" s="13"/>
      <c r="E156" s="14">
        <f>IF($A156="","",SUMIFS('Opérations'!$E$6:$E$3005,'Opérations'!$B$6:$B$3005,$A156,'Opérations'!$C$6:$C$3005,"Crédit"))</f>
      </c>
      <c r="F156" s="14">
        <f>IF($A156="","",SUMIFS('Opérations'!$E$6:$E$3005,'Opérations'!$B$6:$B$3005,$A156,'Opérations'!$C$6:$C$3005,"Remboursement"))</f>
      </c>
      <c r="G156" s="14">
        <f>IF($A156="","",E156-F156)</f>
      </c>
      <c r="H156" s="15">
        <f>IF(OR($A156="",N(G156)&lt;=0),"",IF(SUMPRODUCT(MAX(('Opérations'!$B$6:$B$3005=$A156)*('Opérations'!$C$6:$C$3005="Crédit")*'Opérations'!$F$6:$F$3005))=0,"",SUMPRODUCT(MAX(('Opérations'!$B$6:$B$3005=$A156)*('Opérations'!$C$6:$C$3005="Crédit")*'Opérations'!$F$6:$F$3005))))</f>
      </c>
      <c r="I156" s="16">
        <f>IF($A156="","",IF(G156&lt;=0,"Soldé",IF(AND(H156&lt;&gt;"",H156&lt;TODAY()),"En retard",IF(AND(N(D156)&gt;0,G156&gt;D156),"Plafond dépassé","En cours"))))</f>
      </c>
      <c r="J156" s="17">
        <f>IF(OR($A156="",$B156="",N(G156)&lt;=0),"",HYPERLINK("https://wa.me/"&amp;IF(LEN(SUBSTITUTE(SUBSTITUTE(SUBSTITUTE(SUBSTITUTE(SUBSTITUTE($B156," ",""),"+",""),"-",""),".",""),"/",""))=9,"237"&amp;SUBSTITUTE(SUBSTITUTE(SUBSTITUTE(SUBSTITUTE(SUBSTITUTE($B156," ",""),"+",""),"-",""),".",""),"/",""),SUBSTITUTE(SUBSTITUTE(SUBSTITUTE(SUBSTITUTE(SUBSTITUTE($B156," ",""),"+",""),"-",""),".",""),"/",""))&amp;"?text="&amp;SUBSTITUTE("Bonjour "&amp;$A156&amp;", ici "&amp;'Paramètres'!$C$6&amp;". Petit rappel : il reste "&amp;FIXED(G156,0,TRUE)&amp;" FCFA à régler sur votre compte. Merci et bonne journée !"," ","%20"),"Relancer"))</f>
      </c>
      <c r="K156" s="16">
        <f>IF(N(G156)&gt;0,G156+ROW()/1000000,"")</f>
      </c>
    </row>
    <row r="157" spans="1:11" x14ac:dyDescent="0.25">
      <c r="A157" s="12"/>
      <c r="B157" s="12"/>
      <c r="C157" s="12"/>
      <c r="D157" s="13"/>
      <c r="E157" s="14">
        <f>IF($A157="","",SUMIFS('Opérations'!$E$6:$E$3005,'Opérations'!$B$6:$B$3005,$A157,'Opérations'!$C$6:$C$3005,"Crédit"))</f>
      </c>
      <c r="F157" s="14">
        <f>IF($A157="","",SUMIFS('Opérations'!$E$6:$E$3005,'Opérations'!$B$6:$B$3005,$A157,'Opérations'!$C$6:$C$3005,"Remboursement"))</f>
      </c>
      <c r="G157" s="14">
        <f>IF($A157="","",E157-F157)</f>
      </c>
      <c r="H157" s="15">
        <f>IF(OR($A157="",N(G157)&lt;=0),"",IF(SUMPRODUCT(MAX(('Opérations'!$B$6:$B$3005=$A157)*('Opérations'!$C$6:$C$3005="Crédit")*'Opérations'!$F$6:$F$3005))=0,"",SUMPRODUCT(MAX(('Opérations'!$B$6:$B$3005=$A157)*('Opérations'!$C$6:$C$3005="Crédit")*'Opérations'!$F$6:$F$3005))))</f>
      </c>
      <c r="I157" s="16">
        <f>IF($A157="","",IF(G157&lt;=0,"Soldé",IF(AND(H157&lt;&gt;"",H157&lt;TODAY()),"En retard",IF(AND(N(D157)&gt;0,G157&gt;D157),"Plafond dépassé","En cours"))))</f>
      </c>
      <c r="J157" s="17">
        <f>IF(OR($A157="",$B157="",N(G157)&lt;=0),"",HYPERLINK("https://wa.me/"&amp;IF(LEN(SUBSTITUTE(SUBSTITUTE(SUBSTITUTE(SUBSTITUTE(SUBSTITUTE($B157," ",""),"+",""),"-",""),".",""),"/",""))=9,"237"&amp;SUBSTITUTE(SUBSTITUTE(SUBSTITUTE(SUBSTITUTE(SUBSTITUTE($B157," ",""),"+",""),"-",""),".",""),"/",""),SUBSTITUTE(SUBSTITUTE(SUBSTITUTE(SUBSTITUTE(SUBSTITUTE($B157," ",""),"+",""),"-",""),".",""),"/",""))&amp;"?text="&amp;SUBSTITUTE("Bonjour "&amp;$A157&amp;", ici "&amp;'Paramètres'!$C$6&amp;". Petit rappel : il reste "&amp;FIXED(G157,0,TRUE)&amp;" FCFA à régler sur votre compte. Merci et bonne journée !"," ","%20"),"Relancer"))</f>
      </c>
      <c r="K157" s="16">
        <f>IF(N(G157)&gt;0,G157+ROW()/1000000,"")</f>
      </c>
    </row>
    <row r="158" spans="1:11" x14ac:dyDescent="0.25">
      <c r="A158" s="12"/>
      <c r="B158" s="12"/>
      <c r="C158" s="12"/>
      <c r="D158" s="13"/>
      <c r="E158" s="14">
        <f>IF($A158="","",SUMIFS('Opérations'!$E$6:$E$3005,'Opérations'!$B$6:$B$3005,$A158,'Opérations'!$C$6:$C$3005,"Crédit"))</f>
      </c>
      <c r="F158" s="14">
        <f>IF($A158="","",SUMIFS('Opérations'!$E$6:$E$3005,'Opérations'!$B$6:$B$3005,$A158,'Opérations'!$C$6:$C$3005,"Remboursement"))</f>
      </c>
      <c r="G158" s="14">
        <f>IF($A158="","",E158-F158)</f>
      </c>
      <c r="H158" s="15">
        <f>IF(OR($A158="",N(G158)&lt;=0),"",IF(SUMPRODUCT(MAX(('Opérations'!$B$6:$B$3005=$A158)*('Opérations'!$C$6:$C$3005="Crédit")*'Opérations'!$F$6:$F$3005))=0,"",SUMPRODUCT(MAX(('Opérations'!$B$6:$B$3005=$A158)*('Opérations'!$C$6:$C$3005="Crédit")*'Opérations'!$F$6:$F$3005))))</f>
      </c>
      <c r="I158" s="16">
        <f>IF($A158="","",IF(G158&lt;=0,"Soldé",IF(AND(H158&lt;&gt;"",H158&lt;TODAY()),"En retard",IF(AND(N(D158)&gt;0,G158&gt;D158),"Plafond dépassé","En cours"))))</f>
      </c>
      <c r="J158" s="17">
        <f>IF(OR($A158="",$B158="",N(G158)&lt;=0),"",HYPERLINK("https://wa.me/"&amp;IF(LEN(SUBSTITUTE(SUBSTITUTE(SUBSTITUTE(SUBSTITUTE(SUBSTITUTE($B158," ",""),"+",""),"-",""),".",""),"/",""))=9,"237"&amp;SUBSTITUTE(SUBSTITUTE(SUBSTITUTE(SUBSTITUTE(SUBSTITUTE($B158," ",""),"+",""),"-",""),".",""),"/",""),SUBSTITUTE(SUBSTITUTE(SUBSTITUTE(SUBSTITUTE(SUBSTITUTE($B158," ",""),"+",""),"-",""),".",""),"/",""))&amp;"?text="&amp;SUBSTITUTE("Bonjour "&amp;$A158&amp;", ici "&amp;'Paramètres'!$C$6&amp;". Petit rappel : il reste "&amp;FIXED(G158,0,TRUE)&amp;" FCFA à régler sur votre compte. Merci et bonne journée !"," ","%20"),"Relancer"))</f>
      </c>
      <c r="K158" s="16">
        <f>IF(N(G158)&gt;0,G158+ROW()/1000000,"")</f>
      </c>
    </row>
    <row r="159" spans="1:11" x14ac:dyDescent="0.25">
      <c r="A159" s="12"/>
      <c r="B159" s="12"/>
      <c r="C159" s="12"/>
      <c r="D159" s="13"/>
      <c r="E159" s="14">
        <f>IF($A159="","",SUMIFS('Opérations'!$E$6:$E$3005,'Opérations'!$B$6:$B$3005,$A159,'Opérations'!$C$6:$C$3005,"Crédit"))</f>
      </c>
      <c r="F159" s="14">
        <f>IF($A159="","",SUMIFS('Opérations'!$E$6:$E$3005,'Opérations'!$B$6:$B$3005,$A159,'Opérations'!$C$6:$C$3005,"Remboursement"))</f>
      </c>
      <c r="G159" s="14">
        <f>IF($A159="","",E159-F159)</f>
      </c>
      <c r="H159" s="15">
        <f>IF(OR($A159="",N(G159)&lt;=0),"",IF(SUMPRODUCT(MAX(('Opérations'!$B$6:$B$3005=$A159)*('Opérations'!$C$6:$C$3005="Crédit")*'Opérations'!$F$6:$F$3005))=0,"",SUMPRODUCT(MAX(('Opérations'!$B$6:$B$3005=$A159)*('Opérations'!$C$6:$C$3005="Crédit")*'Opérations'!$F$6:$F$3005))))</f>
      </c>
      <c r="I159" s="16">
        <f>IF($A159="","",IF(G159&lt;=0,"Soldé",IF(AND(H159&lt;&gt;"",H159&lt;TODAY()),"En retard",IF(AND(N(D159)&gt;0,G159&gt;D159),"Plafond dépassé","En cours"))))</f>
      </c>
      <c r="J159" s="17">
        <f>IF(OR($A159="",$B159="",N(G159)&lt;=0),"",HYPERLINK("https://wa.me/"&amp;IF(LEN(SUBSTITUTE(SUBSTITUTE(SUBSTITUTE(SUBSTITUTE(SUBSTITUTE($B159," ",""),"+",""),"-",""),".",""),"/",""))=9,"237"&amp;SUBSTITUTE(SUBSTITUTE(SUBSTITUTE(SUBSTITUTE(SUBSTITUTE($B159," ",""),"+",""),"-",""),".",""),"/",""),SUBSTITUTE(SUBSTITUTE(SUBSTITUTE(SUBSTITUTE(SUBSTITUTE($B159," ",""),"+",""),"-",""),".",""),"/",""))&amp;"?text="&amp;SUBSTITUTE("Bonjour "&amp;$A159&amp;", ici "&amp;'Paramètres'!$C$6&amp;". Petit rappel : il reste "&amp;FIXED(G159,0,TRUE)&amp;" FCFA à régler sur votre compte. Merci et bonne journée !"," ","%20"),"Relancer"))</f>
      </c>
      <c r="K159" s="16">
        <f>IF(N(G159)&gt;0,G159+ROW()/1000000,"")</f>
      </c>
    </row>
    <row r="160" spans="1:11" x14ac:dyDescent="0.25">
      <c r="A160" s="12"/>
      <c r="B160" s="12"/>
      <c r="C160" s="12"/>
      <c r="D160" s="13"/>
      <c r="E160" s="14">
        <f>IF($A160="","",SUMIFS('Opérations'!$E$6:$E$3005,'Opérations'!$B$6:$B$3005,$A160,'Opérations'!$C$6:$C$3005,"Crédit"))</f>
      </c>
      <c r="F160" s="14">
        <f>IF($A160="","",SUMIFS('Opérations'!$E$6:$E$3005,'Opérations'!$B$6:$B$3005,$A160,'Opérations'!$C$6:$C$3005,"Remboursement"))</f>
      </c>
      <c r="G160" s="14">
        <f>IF($A160="","",E160-F160)</f>
      </c>
      <c r="H160" s="15">
        <f>IF(OR($A160="",N(G160)&lt;=0),"",IF(SUMPRODUCT(MAX(('Opérations'!$B$6:$B$3005=$A160)*('Opérations'!$C$6:$C$3005="Crédit")*'Opérations'!$F$6:$F$3005))=0,"",SUMPRODUCT(MAX(('Opérations'!$B$6:$B$3005=$A160)*('Opérations'!$C$6:$C$3005="Crédit")*'Opérations'!$F$6:$F$3005))))</f>
      </c>
      <c r="I160" s="16">
        <f>IF($A160="","",IF(G160&lt;=0,"Soldé",IF(AND(H160&lt;&gt;"",H160&lt;TODAY()),"En retard",IF(AND(N(D160)&gt;0,G160&gt;D160),"Plafond dépassé","En cours"))))</f>
      </c>
      <c r="J160" s="17">
        <f>IF(OR($A160="",$B160="",N(G160)&lt;=0),"",HYPERLINK("https://wa.me/"&amp;IF(LEN(SUBSTITUTE(SUBSTITUTE(SUBSTITUTE(SUBSTITUTE(SUBSTITUTE($B160," ",""),"+",""),"-",""),".",""),"/",""))=9,"237"&amp;SUBSTITUTE(SUBSTITUTE(SUBSTITUTE(SUBSTITUTE(SUBSTITUTE($B160," ",""),"+",""),"-",""),".",""),"/",""),SUBSTITUTE(SUBSTITUTE(SUBSTITUTE(SUBSTITUTE(SUBSTITUTE($B160," ",""),"+",""),"-",""),".",""),"/",""))&amp;"?text="&amp;SUBSTITUTE("Bonjour "&amp;$A160&amp;", ici "&amp;'Paramètres'!$C$6&amp;". Petit rappel : il reste "&amp;FIXED(G160,0,TRUE)&amp;" FCFA à régler sur votre compte. Merci et bonne journée !"," ","%20"),"Relancer"))</f>
      </c>
      <c r="K160" s="16">
        <f>IF(N(G160)&gt;0,G160+ROW()/1000000,"")</f>
      </c>
    </row>
    <row r="161" spans="1:11" x14ac:dyDescent="0.25">
      <c r="A161" s="12"/>
      <c r="B161" s="12"/>
      <c r="C161" s="12"/>
      <c r="D161" s="13"/>
      <c r="E161" s="14">
        <f>IF($A161="","",SUMIFS('Opérations'!$E$6:$E$3005,'Opérations'!$B$6:$B$3005,$A161,'Opérations'!$C$6:$C$3005,"Crédit"))</f>
      </c>
      <c r="F161" s="14">
        <f>IF($A161="","",SUMIFS('Opérations'!$E$6:$E$3005,'Opérations'!$B$6:$B$3005,$A161,'Opérations'!$C$6:$C$3005,"Remboursement"))</f>
      </c>
      <c r="G161" s="14">
        <f>IF($A161="","",E161-F161)</f>
      </c>
      <c r="H161" s="15">
        <f>IF(OR($A161="",N(G161)&lt;=0),"",IF(SUMPRODUCT(MAX(('Opérations'!$B$6:$B$3005=$A161)*('Opérations'!$C$6:$C$3005="Crédit")*'Opérations'!$F$6:$F$3005))=0,"",SUMPRODUCT(MAX(('Opérations'!$B$6:$B$3005=$A161)*('Opérations'!$C$6:$C$3005="Crédit")*'Opérations'!$F$6:$F$3005))))</f>
      </c>
      <c r="I161" s="16">
        <f>IF($A161="","",IF(G161&lt;=0,"Soldé",IF(AND(H161&lt;&gt;"",H161&lt;TODAY()),"En retard",IF(AND(N(D161)&gt;0,G161&gt;D161),"Plafond dépassé","En cours"))))</f>
      </c>
      <c r="J161" s="17">
        <f>IF(OR($A161="",$B161="",N(G161)&lt;=0),"",HYPERLINK("https://wa.me/"&amp;IF(LEN(SUBSTITUTE(SUBSTITUTE(SUBSTITUTE(SUBSTITUTE(SUBSTITUTE($B161," ",""),"+",""),"-",""),".",""),"/",""))=9,"237"&amp;SUBSTITUTE(SUBSTITUTE(SUBSTITUTE(SUBSTITUTE(SUBSTITUTE($B161," ",""),"+",""),"-",""),".",""),"/",""),SUBSTITUTE(SUBSTITUTE(SUBSTITUTE(SUBSTITUTE(SUBSTITUTE($B161," ",""),"+",""),"-",""),".",""),"/",""))&amp;"?text="&amp;SUBSTITUTE("Bonjour "&amp;$A161&amp;", ici "&amp;'Paramètres'!$C$6&amp;". Petit rappel : il reste "&amp;FIXED(G161,0,TRUE)&amp;" FCFA à régler sur votre compte. Merci et bonne journée !"," ","%20"),"Relancer"))</f>
      </c>
      <c r="K161" s="16">
        <f>IF(N(G161)&gt;0,G161+ROW()/1000000,"")</f>
      </c>
    </row>
    <row r="162" spans="1:11" x14ac:dyDescent="0.25">
      <c r="A162" s="12"/>
      <c r="B162" s="12"/>
      <c r="C162" s="12"/>
      <c r="D162" s="13"/>
      <c r="E162" s="14">
        <f>IF($A162="","",SUMIFS('Opérations'!$E$6:$E$3005,'Opérations'!$B$6:$B$3005,$A162,'Opérations'!$C$6:$C$3005,"Crédit"))</f>
      </c>
      <c r="F162" s="14">
        <f>IF($A162="","",SUMIFS('Opérations'!$E$6:$E$3005,'Opérations'!$B$6:$B$3005,$A162,'Opérations'!$C$6:$C$3005,"Remboursement"))</f>
      </c>
      <c r="G162" s="14">
        <f>IF($A162="","",E162-F162)</f>
      </c>
      <c r="H162" s="15">
        <f>IF(OR($A162="",N(G162)&lt;=0),"",IF(SUMPRODUCT(MAX(('Opérations'!$B$6:$B$3005=$A162)*('Opérations'!$C$6:$C$3005="Crédit")*'Opérations'!$F$6:$F$3005))=0,"",SUMPRODUCT(MAX(('Opérations'!$B$6:$B$3005=$A162)*('Opérations'!$C$6:$C$3005="Crédit")*'Opérations'!$F$6:$F$3005))))</f>
      </c>
      <c r="I162" s="16">
        <f>IF($A162="","",IF(G162&lt;=0,"Soldé",IF(AND(H162&lt;&gt;"",H162&lt;TODAY()),"En retard",IF(AND(N(D162)&gt;0,G162&gt;D162),"Plafond dépassé","En cours"))))</f>
      </c>
      <c r="J162" s="17">
        <f>IF(OR($A162="",$B162="",N(G162)&lt;=0),"",HYPERLINK("https://wa.me/"&amp;IF(LEN(SUBSTITUTE(SUBSTITUTE(SUBSTITUTE(SUBSTITUTE(SUBSTITUTE($B162," ",""),"+",""),"-",""),".",""),"/",""))=9,"237"&amp;SUBSTITUTE(SUBSTITUTE(SUBSTITUTE(SUBSTITUTE(SUBSTITUTE($B162," ",""),"+",""),"-",""),".",""),"/",""),SUBSTITUTE(SUBSTITUTE(SUBSTITUTE(SUBSTITUTE(SUBSTITUTE($B162," ",""),"+",""),"-",""),".",""),"/",""))&amp;"?text="&amp;SUBSTITUTE("Bonjour "&amp;$A162&amp;", ici "&amp;'Paramètres'!$C$6&amp;". Petit rappel : il reste "&amp;FIXED(G162,0,TRUE)&amp;" FCFA à régler sur votre compte. Merci et bonne journée !"," ","%20"),"Relancer"))</f>
      </c>
      <c r="K162" s="16">
        <f>IF(N(G162)&gt;0,G162+ROW()/1000000,"")</f>
      </c>
    </row>
    <row r="163" spans="1:11" x14ac:dyDescent="0.25">
      <c r="A163" s="12"/>
      <c r="B163" s="12"/>
      <c r="C163" s="12"/>
      <c r="D163" s="13"/>
      <c r="E163" s="14">
        <f>IF($A163="","",SUMIFS('Opérations'!$E$6:$E$3005,'Opérations'!$B$6:$B$3005,$A163,'Opérations'!$C$6:$C$3005,"Crédit"))</f>
      </c>
      <c r="F163" s="14">
        <f>IF($A163="","",SUMIFS('Opérations'!$E$6:$E$3005,'Opérations'!$B$6:$B$3005,$A163,'Opérations'!$C$6:$C$3005,"Remboursement"))</f>
      </c>
      <c r="G163" s="14">
        <f>IF($A163="","",E163-F163)</f>
      </c>
      <c r="H163" s="15">
        <f>IF(OR($A163="",N(G163)&lt;=0),"",IF(SUMPRODUCT(MAX(('Opérations'!$B$6:$B$3005=$A163)*('Opérations'!$C$6:$C$3005="Crédit")*'Opérations'!$F$6:$F$3005))=0,"",SUMPRODUCT(MAX(('Opérations'!$B$6:$B$3005=$A163)*('Opérations'!$C$6:$C$3005="Crédit")*'Opérations'!$F$6:$F$3005))))</f>
      </c>
      <c r="I163" s="16">
        <f>IF($A163="","",IF(G163&lt;=0,"Soldé",IF(AND(H163&lt;&gt;"",H163&lt;TODAY()),"En retard",IF(AND(N(D163)&gt;0,G163&gt;D163),"Plafond dépassé","En cours"))))</f>
      </c>
      <c r="J163" s="17">
        <f>IF(OR($A163="",$B163="",N(G163)&lt;=0),"",HYPERLINK("https://wa.me/"&amp;IF(LEN(SUBSTITUTE(SUBSTITUTE(SUBSTITUTE(SUBSTITUTE(SUBSTITUTE($B163," ",""),"+",""),"-",""),".",""),"/",""))=9,"237"&amp;SUBSTITUTE(SUBSTITUTE(SUBSTITUTE(SUBSTITUTE(SUBSTITUTE($B163," ",""),"+",""),"-",""),".",""),"/",""),SUBSTITUTE(SUBSTITUTE(SUBSTITUTE(SUBSTITUTE(SUBSTITUTE($B163," ",""),"+",""),"-",""),".",""),"/",""))&amp;"?text="&amp;SUBSTITUTE("Bonjour "&amp;$A163&amp;", ici "&amp;'Paramètres'!$C$6&amp;". Petit rappel : il reste "&amp;FIXED(G163,0,TRUE)&amp;" FCFA à régler sur votre compte. Merci et bonne journée !"," ","%20"),"Relancer"))</f>
      </c>
      <c r="K163" s="16">
        <f>IF(N(G163)&gt;0,G163+ROW()/1000000,"")</f>
      </c>
    </row>
    <row r="164" spans="1:11" x14ac:dyDescent="0.25">
      <c r="A164" s="12"/>
      <c r="B164" s="12"/>
      <c r="C164" s="12"/>
      <c r="D164" s="13"/>
      <c r="E164" s="14">
        <f>IF($A164="","",SUMIFS('Opérations'!$E$6:$E$3005,'Opérations'!$B$6:$B$3005,$A164,'Opérations'!$C$6:$C$3005,"Crédit"))</f>
      </c>
      <c r="F164" s="14">
        <f>IF($A164="","",SUMIFS('Opérations'!$E$6:$E$3005,'Opérations'!$B$6:$B$3005,$A164,'Opérations'!$C$6:$C$3005,"Remboursement"))</f>
      </c>
      <c r="G164" s="14">
        <f>IF($A164="","",E164-F164)</f>
      </c>
      <c r="H164" s="15">
        <f>IF(OR($A164="",N(G164)&lt;=0),"",IF(SUMPRODUCT(MAX(('Opérations'!$B$6:$B$3005=$A164)*('Opérations'!$C$6:$C$3005="Crédit")*'Opérations'!$F$6:$F$3005))=0,"",SUMPRODUCT(MAX(('Opérations'!$B$6:$B$3005=$A164)*('Opérations'!$C$6:$C$3005="Crédit")*'Opérations'!$F$6:$F$3005))))</f>
      </c>
      <c r="I164" s="16">
        <f>IF($A164="","",IF(G164&lt;=0,"Soldé",IF(AND(H164&lt;&gt;"",H164&lt;TODAY()),"En retard",IF(AND(N(D164)&gt;0,G164&gt;D164),"Plafond dépassé","En cours"))))</f>
      </c>
      <c r="J164" s="17">
        <f>IF(OR($A164="",$B164="",N(G164)&lt;=0),"",HYPERLINK("https://wa.me/"&amp;IF(LEN(SUBSTITUTE(SUBSTITUTE(SUBSTITUTE(SUBSTITUTE(SUBSTITUTE($B164," ",""),"+",""),"-",""),".",""),"/",""))=9,"237"&amp;SUBSTITUTE(SUBSTITUTE(SUBSTITUTE(SUBSTITUTE(SUBSTITUTE($B164," ",""),"+",""),"-",""),".",""),"/",""),SUBSTITUTE(SUBSTITUTE(SUBSTITUTE(SUBSTITUTE(SUBSTITUTE($B164," ",""),"+",""),"-",""),".",""),"/",""))&amp;"?text="&amp;SUBSTITUTE("Bonjour "&amp;$A164&amp;", ici "&amp;'Paramètres'!$C$6&amp;". Petit rappel : il reste "&amp;FIXED(G164,0,TRUE)&amp;" FCFA à régler sur votre compte. Merci et bonne journée !"," ","%20"),"Relancer"))</f>
      </c>
      <c r="K164" s="16">
        <f>IF(N(G164)&gt;0,G164+ROW()/1000000,"")</f>
      </c>
    </row>
    <row r="165" spans="1:11" x14ac:dyDescent="0.25">
      <c r="A165" s="12"/>
      <c r="B165" s="12"/>
      <c r="C165" s="12"/>
      <c r="D165" s="13"/>
      <c r="E165" s="14">
        <f>IF($A165="","",SUMIFS('Opérations'!$E$6:$E$3005,'Opérations'!$B$6:$B$3005,$A165,'Opérations'!$C$6:$C$3005,"Crédit"))</f>
      </c>
      <c r="F165" s="14">
        <f>IF($A165="","",SUMIFS('Opérations'!$E$6:$E$3005,'Opérations'!$B$6:$B$3005,$A165,'Opérations'!$C$6:$C$3005,"Remboursement"))</f>
      </c>
      <c r="G165" s="14">
        <f>IF($A165="","",E165-F165)</f>
      </c>
      <c r="H165" s="15">
        <f>IF(OR($A165="",N(G165)&lt;=0),"",IF(SUMPRODUCT(MAX(('Opérations'!$B$6:$B$3005=$A165)*('Opérations'!$C$6:$C$3005="Crédit")*'Opérations'!$F$6:$F$3005))=0,"",SUMPRODUCT(MAX(('Opérations'!$B$6:$B$3005=$A165)*('Opérations'!$C$6:$C$3005="Crédit")*'Opérations'!$F$6:$F$3005))))</f>
      </c>
      <c r="I165" s="16">
        <f>IF($A165="","",IF(G165&lt;=0,"Soldé",IF(AND(H165&lt;&gt;"",H165&lt;TODAY()),"En retard",IF(AND(N(D165)&gt;0,G165&gt;D165),"Plafond dépassé","En cours"))))</f>
      </c>
      <c r="J165" s="17">
        <f>IF(OR($A165="",$B165="",N(G165)&lt;=0),"",HYPERLINK("https://wa.me/"&amp;IF(LEN(SUBSTITUTE(SUBSTITUTE(SUBSTITUTE(SUBSTITUTE(SUBSTITUTE($B165," ",""),"+",""),"-",""),".",""),"/",""))=9,"237"&amp;SUBSTITUTE(SUBSTITUTE(SUBSTITUTE(SUBSTITUTE(SUBSTITUTE($B165," ",""),"+",""),"-",""),".",""),"/",""),SUBSTITUTE(SUBSTITUTE(SUBSTITUTE(SUBSTITUTE(SUBSTITUTE($B165," ",""),"+",""),"-",""),".",""),"/",""))&amp;"?text="&amp;SUBSTITUTE("Bonjour "&amp;$A165&amp;", ici "&amp;'Paramètres'!$C$6&amp;". Petit rappel : il reste "&amp;FIXED(G165,0,TRUE)&amp;" FCFA à régler sur votre compte. Merci et bonne journée !"," ","%20"),"Relancer"))</f>
      </c>
      <c r="K165" s="16">
        <f>IF(N(G165)&gt;0,G165+ROW()/1000000,"")</f>
      </c>
    </row>
    <row r="166" spans="1:11" x14ac:dyDescent="0.25">
      <c r="A166" s="12"/>
      <c r="B166" s="12"/>
      <c r="C166" s="12"/>
      <c r="D166" s="13"/>
      <c r="E166" s="14">
        <f>IF($A166="","",SUMIFS('Opérations'!$E$6:$E$3005,'Opérations'!$B$6:$B$3005,$A166,'Opérations'!$C$6:$C$3005,"Crédit"))</f>
      </c>
      <c r="F166" s="14">
        <f>IF($A166="","",SUMIFS('Opérations'!$E$6:$E$3005,'Opérations'!$B$6:$B$3005,$A166,'Opérations'!$C$6:$C$3005,"Remboursement"))</f>
      </c>
      <c r="G166" s="14">
        <f>IF($A166="","",E166-F166)</f>
      </c>
      <c r="H166" s="15">
        <f>IF(OR($A166="",N(G166)&lt;=0),"",IF(SUMPRODUCT(MAX(('Opérations'!$B$6:$B$3005=$A166)*('Opérations'!$C$6:$C$3005="Crédit")*'Opérations'!$F$6:$F$3005))=0,"",SUMPRODUCT(MAX(('Opérations'!$B$6:$B$3005=$A166)*('Opérations'!$C$6:$C$3005="Crédit")*'Opérations'!$F$6:$F$3005))))</f>
      </c>
      <c r="I166" s="16">
        <f>IF($A166="","",IF(G166&lt;=0,"Soldé",IF(AND(H166&lt;&gt;"",H166&lt;TODAY()),"En retard",IF(AND(N(D166)&gt;0,G166&gt;D166),"Plafond dépassé","En cours"))))</f>
      </c>
      <c r="J166" s="17">
        <f>IF(OR($A166="",$B166="",N(G166)&lt;=0),"",HYPERLINK("https://wa.me/"&amp;IF(LEN(SUBSTITUTE(SUBSTITUTE(SUBSTITUTE(SUBSTITUTE(SUBSTITUTE($B166," ",""),"+",""),"-",""),".",""),"/",""))=9,"237"&amp;SUBSTITUTE(SUBSTITUTE(SUBSTITUTE(SUBSTITUTE(SUBSTITUTE($B166," ",""),"+",""),"-",""),".",""),"/",""),SUBSTITUTE(SUBSTITUTE(SUBSTITUTE(SUBSTITUTE(SUBSTITUTE($B166," ",""),"+",""),"-",""),".",""),"/",""))&amp;"?text="&amp;SUBSTITUTE("Bonjour "&amp;$A166&amp;", ici "&amp;'Paramètres'!$C$6&amp;". Petit rappel : il reste "&amp;FIXED(G166,0,TRUE)&amp;" FCFA à régler sur votre compte. Merci et bonne journée !"," ","%20"),"Relancer"))</f>
      </c>
      <c r="K166" s="16">
        <f>IF(N(G166)&gt;0,G166+ROW()/1000000,"")</f>
      </c>
    </row>
    <row r="167" spans="1:11" x14ac:dyDescent="0.25">
      <c r="A167" s="12"/>
      <c r="B167" s="12"/>
      <c r="C167" s="12"/>
      <c r="D167" s="13"/>
      <c r="E167" s="14">
        <f>IF($A167="","",SUMIFS('Opérations'!$E$6:$E$3005,'Opérations'!$B$6:$B$3005,$A167,'Opérations'!$C$6:$C$3005,"Crédit"))</f>
      </c>
      <c r="F167" s="14">
        <f>IF($A167="","",SUMIFS('Opérations'!$E$6:$E$3005,'Opérations'!$B$6:$B$3005,$A167,'Opérations'!$C$6:$C$3005,"Remboursement"))</f>
      </c>
      <c r="G167" s="14">
        <f>IF($A167="","",E167-F167)</f>
      </c>
      <c r="H167" s="15">
        <f>IF(OR($A167="",N(G167)&lt;=0),"",IF(SUMPRODUCT(MAX(('Opérations'!$B$6:$B$3005=$A167)*('Opérations'!$C$6:$C$3005="Crédit")*'Opérations'!$F$6:$F$3005))=0,"",SUMPRODUCT(MAX(('Opérations'!$B$6:$B$3005=$A167)*('Opérations'!$C$6:$C$3005="Crédit")*'Opérations'!$F$6:$F$3005))))</f>
      </c>
      <c r="I167" s="16">
        <f>IF($A167="","",IF(G167&lt;=0,"Soldé",IF(AND(H167&lt;&gt;"",H167&lt;TODAY()),"En retard",IF(AND(N(D167)&gt;0,G167&gt;D167),"Plafond dépassé","En cours"))))</f>
      </c>
      <c r="J167" s="17">
        <f>IF(OR($A167="",$B167="",N(G167)&lt;=0),"",HYPERLINK("https://wa.me/"&amp;IF(LEN(SUBSTITUTE(SUBSTITUTE(SUBSTITUTE(SUBSTITUTE(SUBSTITUTE($B167," ",""),"+",""),"-",""),".",""),"/",""))=9,"237"&amp;SUBSTITUTE(SUBSTITUTE(SUBSTITUTE(SUBSTITUTE(SUBSTITUTE($B167," ",""),"+",""),"-",""),".",""),"/",""),SUBSTITUTE(SUBSTITUTE(SUBSTITUTE(SUBSTITUTE(SUBSTITUTE($B167," ",""),"+",""),"-",""),".",""),"/",""))&amp;"?text="&amp;SUBSTITUTE("Bonjour "&amp;$A167&amp;", ici "&amp;'Paramètres'!$C$6&amp;". Petit rappel : il reste "&amp;FIXED(G167,0,TRUE)&amp;" FCFA à régler sur votre compte. Merci et bonne journée !"," ","%20"),"Relancer"))</f>
      </c>
      <c r="K167" s="16">
        <f>IF(N(G167)&gt;0,G167+ROW()/1000000,"")</f>
      </c>
    </row>
    <row r="168" spans="1:11" x14ac:dyDescent="0.25">
      <c r="A168" s="12"/>
      <c r="B168" s="12"/>
      <c r="C168" s="12"/>
      <c r="D168" s="13"/>
      <c r="E168" s="14">
        <f>IF($A168="","",SUMIFS('Opérations'!$E$6:$E$3005,'Opérations'!$B$6:$B$3005,$A168,'Opérations'!$C$6:$C$3005,"Crédit"))</f>
      </c>
      <c r="F168" s="14">
        <f>IF($A168="","",SUMIFS('Opérations'!$E$6:$E$3005,'Opérations'!$B$6:$B$3005,$A168,'Opérations'!$C$6:$C$3005,"Remboursement"))</f>
      </c>
      <c r="G168" s="14">
        <f>IF($A168="","",E168-F168)</f>
      </c>
      <c r="H168" s="15">
        <f>IF(OR($A168="",N(G168)&lt;=0),"",IF(SUMPRODUCT(MAX(('Opérations'!$B$6:$B$3005=$A168)*('Opérations'!$C$6:$C$3005="Crédit")*'Opérations'!$F$6:$F$3005))=0,"",SUMPRODUCT(MAX(('Opérations'!$B$6:$B$3005=$A168)*('Opérations'!$C$6:$C$3005="Crédit")*'Opérations'!$F$6:$F$3005))))</f>
      </c>
      <c r="I168" s="16">
        <f>IF($A168="","",IF(G168&lt;=0,"Soldé",IF(AND(H168&lt;&gt;"",H168&lt;TODAY()),"En retard",IF(AND(N(D168)&gt;0,G168&gt;D168),"Plafond dépassé","En cours"))))</f>
      </c>
      <c r="J168" s="17">
        <f>IF(OR($A168="",$B168="",N(G168)&lt;=0),"",HYPERLINK("https://wa.me/"&amp;IF(LEN(SUBSTITUTE(SUBSTITUTE(SUBSTITUTE(SUBSTITUTE(SUBSTITUTE($B168," ",""),"+",""),"-",""),".",""),"/",""))=9,"237"&amp;SUBSTITUTE(SUBSTITUTE(SUBSTITUTE(SUBSTITUTE(SUBSTITUTE($B168," ",""),"+",""),"-",""),".",""),"/",""),SUBSTITUTE(SUBSTITUTE(SUBSTITUTE(SUBSTITUTE(SUBSTITUTE($B168," ",""),"+",""),"-",""),".",""),"/",""))&amp;"?text="&amp;SUBSTITUTE("Bonjour "&amp;$A168&amp;", ici "&amp;'Paramètres'!$C$6&amp;". Petit rappel : il reste "&amp;FIXED(G168,0,TRUE)&amp;" FCFA à régler sur votre compte. Merci et bonne journée !"," ","%20"),"Relancer"))</f>
      </c>
      <c r="K168" s="16">
        <f>IF(N(G168)&gt;0,G168+ROW()/1000000,"")</f>
      </c>
    </row>
    <row r="169" spans="1:11" x14ac:dyDescent="0.25">
      <c r="A169" s="12"/>
      <c r="B169" s="12"/>
      <c r="C169" s="12"/>
      <c r="D169" s="13"/>
      <c r="E169" s="14">
        <f>IF($A169="","",SUMIFS('Opérations'!$E$6:$E$3005,'Opérations'!$B$6:$B$3005,$A169,'Opérations'!$C$6:$C$3005,"Crédit"))</f>
      </c>
      <c r="F169" s="14">
        <f>IF($A169="","",SUMIFS('Opérations'!$E$6:$E$3005,'Opérations'!$B$6:$B$3005,$A169,'Opérations'!$C$6:$C$3005,"Remboursement"))</f>
      </c>
      <c r="G169" s="14">
        <f>IF($A169="","",E169-F169)</f>
      </c>
      <c r="H169" s="15">
        <f>IF(OR($A169="",N(G169)&lt;=0),"",IF(SUMPRODUCT(MAX(('Opérations'!$B$6:$B$3005=$A169)*('Opérations'!$C$6:$C$3005="Crédit")*'Opérations'!$F$6:$F$3005))=0,"",SUMPRODUCT(MAX(('Opérations'!$B$6:$B$3005=$A169)*('Opérations'!$C$6:$C$3005="Crédit")*'Opérations'!$F$6:$F$3005))))</f>
      </c>
      <c r="I169" s="16">
        <f>IF($A169="","",IF(G169&lt;=0,"Soldé",IF(AND(H169&lt;&gt;"",H169&lt;TODAY()),"En retard",IF(AND(N(D169)&gt;0,G169&gt;D169),"Plafond dépassé","En cours"))))</f>
      </c>
      <c r="J169" s="17">
        <f>IF(OR($A169="",$B169="",N(G169)&lt;=0),"",HYPERLINK("https://wa.me/"&amp;IF(LEN(SUBSTITUTE(SUBSTITUTE(SUBSTITUTE(SUBSTITUTE(SUBSTITUTE($B169," ",""),"+",""),"-",""),".",""),"/",""))=9,"237"&amp;SUBSTITUTE(SUBSTITUTE(SUBSTITUTE(SUBSTITUTE(SUBSTITUTE($B169," ",""),"+",""),"-",""),".",""),"/",""),SUBSTITUTE(SUBSTITUTE(SUBSTITUTE(SUBSTITUTE(SUBSTITUTE($B169," ",""),"+",""),"-",""),".",""),"/",""))&amp;"?text="&amp;SUBSTITUTE("Bonjour "&amp;$A169&amp;", ici "&amp;'Paramètres'!$C$6&amp;". Petit rappel : il reste "&amp;FIXED(G169,0,TRUE)&amp;" FCFA à régler sur votre compte. Merci et bonne journée !"," ","%20"),"Relancer"))</f>
      </c>
      <c r="K169" s="16">
        <f>IF(N(G169)&gt;0,G169+ROW()/1000000,"")</f>
      </c>
    </row>
    <row r="170" spans="1:11" x14ac:dyDescent="0.25">
      <c r="A170" s="12"/>
      <c r="B170" s="12"/>
      <c r="C170" s="12"/>
      <c r="D170" s="13"/>
      <c r="E170" s="14">
        <f>IF($A170="","",SUMIFS('Opérations'!$E$6:$E$3005,'Opérations'!$B$6:$B$3005,$A170,'Opérations'!$C$6:$C$3005,"Crédit"))</f>
      </c>
      <c r="F170" s="14">
        <f>IF($A170="","",SUMIFS('Opérations'!$E$6:$E$3005,'Opérations'!$B$6:$B$3005,$A170,'Opérations'!$C$6:$C$3005,"Remboursement"))</f>
      </c>
      <c r="G170" s="14">
        <f>IF($A170="","",E170-F170)</f>
      </c>
      <c r="H170" s="15">
        <f>IF(OR($A170="",N(G170)&lt;=0),"",IF(SUMPRODUCT(MAX(('Opérations'!$B$6:$B$3005=$A170)*('Opérations'!$C$6:$C$3005="Crédit")*'Opérations'!$F$6:$F$3005))=0,"",SUMPRODUCT(MAX(('Opérations'!$B$6:$B$3005=$A170)*('Opérations'!$C$6:$C$3005="Crédit")*'Opérations'!$F$6:$F$3005))))</f>
      </c>
      <c r="I170" s="16">
        <f>IF($A170="","",IF(G170&lt;=0,"Soldé",IF(AND(H170&lt;&gt;"",H170&lt;TODAY()),"En retard",IF(AND(N(D170)&gt;0,G170&gt;D170),"Plafond dépassé","En cours"))))</f>
      </c>
      <c r="J170" s="17">
        <f>IF(OR($A170="",$B170="",N(G170)&lt;=0),"",HYPERLINK("https://wa.me/"&amp;IF(LEN(SUBSTITUTE(SUBSTITUTE(SUBSTITUTE(SUBSTITUTE(SUBSTITUTE($B170," ",""),"+",""),"-",""),".",""),"/",""))=9,"237"&amp;SUBSTITUTE(SUBSTITUTE(SUBSTITUTE(SUBSTITUTE(SUBSTITUTE($B170," ",""),"+",""),"-",""),".",""),"/",""),SUBSTITUTE(SUBSTITUTE(SUBSTITUTE(SUBSTITUTE(SUBSTITUTE($B170," ",""),"+",""),"-",""),".",""),"/",""))&amp;"?text="&amp;SUBSTITUTE("Bonjour "&amp;$A170&amp;", ici "&amp;'Paramètres'!$C$6&amp;". Petit rappel : il reste "&amp;FIXED(G170,0,TRUE)&amp;" FCFA à régler sur votre compte. Merci et bonne journée !"," ","%20"),"Relancer"))</f>
      </c>
      <c r="K170" s="16">
        <f>IF(N(G170)&gt;0,G170+ROW()/1000000,"")</f>
      </c>
    </row>
    <row r="171" spans="1:11" x14ac:dyDescent="0.25">
      <c r="A171" s="12"/>
      <c r="B171" s="12"/>
      <c r="C171" s="12"/>
      <c r="D171" s="13"/>
      <c r="E171" s="14">
        <f>IF($A171="","",SUMIFS('Opérations'!$E$6:$E$3005,'Opérations'!$B$6:$B$3005,$A171,'Opérations'!$C$6:$C$3005,"Crédit"))</f>
      </c>
      <c r="F171" s="14">
        <f>IF($A171="","",SUMIFS('Opérations'!$E$6:$E$3005,'Opérations'!$B$6:$B$3005,$A171,'Opérations'!$C$6:$C$3005,"Remboursement"))</f>
      </c>
      <c r="G171" s="14">
        <f>IF($A171="","",E171-F171)</f>
      </c>
      <c r="H171" s="15">
        <f>IF(OR($A171="",N(G171)&lt;=0),"",IF(SUMPRODUCT(MAX(('Opérations'!$B$6:$B$3005=$A171)*('Opérations'!$C$6:$C$3005="Crédit")*'Opérations'!$F$6:$F$3005))=0,"",SUMPRODUCT(MAX(('Opérations'!$B$6:$B$3005=$A171)*('Opérations'!$C$6:$C$3005="Crédit")*'Opérations'!$F$6:$F$3005))))</f>
      </c>
      <c r="I171" s="16">
        <f>IF($A171="","",IF(G171&lt;=0,"Soldé",IF(AND(H171&lt;&gt;"",H171&lt;TODAY()),"En retard",IF(AND(N(D171)&gt;0,G171&gt;D171),"Plafond dépassé","En cours"))))</f>
      </c>
      <c r="J171" s="17">
        <f>IF(OR($A171="",$B171="",N(G171)&lt;=0),"",HYPERLINK("https://wa.me/"&amp;IF(LEN(SUBSTITUTE(SUBSTITUTE(SUBSTITUTE(SUBSTITUTE(SUBSTITUTE($B171," ",""),"+",""),"-",""),".",""),"/",""))=9,"237"&amp;SUBSTITUTE(SUBSTITUTE(SUBSTITUTE(SUBSTITUTE(SUBSTITUTE($B171," ",""),"+",""),"-",""),".",""),"/",""),SUBSTITUTE(SUBSTITUTE(SUBSTITUTE(SUBSTITUTE(SUBSTITUTE($B171," ",""),"+",""),"-",""),".",""),"/",""))&amp;"?text="&amp;SUBSTITUTE("Bonjour "&amp;$A171&amp;", ici "&amp;'Paramètres'!$C$6&amp;". Petit rappel : il reste "&amp;FIXED(G171,0,TRUE)&amp;" FCFA à régler sur votre compte. Merci et bonne journée !"," ","%20"),"Relancer"))</f>
      </c>
      <c r="K171" s="16">
        <f>IF(N(G171)&gt;0,G171+ROW()/1000000,"")</f>
      </c>
    </row>
    <row r="172" spans="1:11" x14ac:dyDescent="0.25">
      <c r="A172" s="12"/>
      <c r="B172" s="12"/>
      <c r="C172" s="12"/>
      <c r="D172" s="13"/>
      <c r="E172" s="14">
        <f>IF($A172="","",SUMIFS('Opérations'!$E$6:$E$3005,'Opérations'!$B$6:$B$3005,$A172,'Opérations'!$C$6:$C$3005,"Crédit"))</f>
      </c>
      <c r="F172" s="14">
        <f>IF($A172="","",SUMIFS('Opérations'!$E$6:$E$3005,'Opérations'!$B$6:$B$3005,$A172,'Opérations'!$C$6:$C$3005,"Remboursement"))</f>
      </c>
      <c r="G172" s="14">
        <f>IF($A172="","",E172-F172)</f>
      </c>
      <c r="H172" s="15">
        <f>IF(OR($A172="",N(G172)&lt;=0),"",IF(SUMPRODUCT(MAX(('Opérations'!$B$6:$B$3005=$A172)*('Opérations'!$C$6:$C$3005="Crédit")*'Opérations'!$F$6:$F$3005))=0,"",SUMPRODUCT(MAX(('Opérations'!$B$6:$B$3005=$A172)*('Opérations'!$C$6:$C$3005="Crédit")*'Opérations'!$F$6:$F$3005))))</f>
      </c>
      <c r="I172" s="16">
        <f>IF($A172="","",IF(G172&lt;=0,"Soldé",IF(AND(H172&lt;&gt;"",H172&lt;TODAY()),"En retard",IF(AND(N(D172)&gt;0,G172&gt;D172),"Plafond dépassé","En cours"))))</f>
      </c>
      <c r="J172" s="17">
        <f>IF(OR($A172="",$B172="",N(G172)&lt;=0),"",HYPERLINK("https://wa.me/"&amp;IF(LEN(SUBSTITUTE(SUBSTITUTE(SUBSTITUTE(SUBSTITUTE(SUBSTITUTE($B172," ",""),"+",""),"-",""),".",""),"/",""))=9,"237"&amp;SUBSTITUTE(SUBSTITUTE(SUBSTITUTE(SUBSTITUTE(SUBSTITUTE($B172," ",""),"+",""),"-",""),".",""),"/",""),SUBSTITUTE(SUBSTITUTE(SUBSTITUTE(SUBSTITUTE(SUBSTITUTE($B172," ",""),"+",""),"-",""),".",""),"/",""))&amp;"?text="&amp;SUBSTITUTE("Bonjour "&amp;$A172&amp;", ici "&amp;'Paramètres'!$C$6&amp;". Petit rappel : il reste "&amp;FIXED(G172,0,TRUE)&amp;" FCFA à régler sur votre compte. Merci et bonne journée !"," ","%20"),"Relancer"))</f>
      </c>
      <c r="K172" s="16">
        <f>IF(N(G172)&gt;0,G172+ROW()/1000000,"")</f>
      </c>
    </row>
    <row r="173" spans="1:11" x14ac:dyDescent="0.25">
      <c r="A173" s="12"/>
      <c r="B173" s="12"/>
      <c r="C173" s="12"/>
      <c r="D173" s="13"/>
      <c r="E173" s="14">
        <f>IF($A173="","",SUMIFS('Opérations'!$E$6:$E$3005,'Opérations'!$B$6:$B$3005,$A173,'Opérations'!$C$6:$C$3005,"Crédit"))</f>
      </c>
      <c r="F173" s="14">
        <f>IF($A173="","",SUMIFS('Opérations'!$E$6:$E$3005,'Opérations'!$B$6:$B$3005,$A173,'Opérations'!$C$6:$C$3005,"Remboursement"))</f>
      </c>
      <c r="G173" s="14">
        <f>IF($A173="","",E173-F173)</f>
      </c>
      <c r="H173" s="15">
        <f>IF(OR($A173="",N(G173)&lt;=0),"",IF(SUMPRODUCT(MAX(('Opérations'!$B$6:$B$3005=$A173)*('Opérations'!$C$6:$C$3005="Crédit")*'Opérations'!$F$6:$F$3005))=0,"",SUMPRODUCT(MAX(('Opérations'!$B$6:$B$3005=$A173)*('Opérations'!$C$6:$C$3005="Crédit")*'Opérations'!$F$6:$F$3005))))</f>
      </c>
      <c r="I173" s="16">
        <f>IF($A173="","",IF(G173&lt;=0,"Soldé",IF(AND(H173&lt;&gt;"",H173&lt;TODAY()),"En retard",IF(AND(N(D173)&gt;0,G173&gt;D173),"Plafond dépassé","En cours"))))</f>
      </c>
      <c r="J173" s="17">
        <f>IF(OR($A173="",$B173="",N(G173)&lt;=0),"",HYPERLINK("https://wa.me/"&amp;IF(LEN(SUBSTITUTE(SUBSTITUTE(SUBSTITUTE(SUBSTITUTE(SUBSTITUTE($B173," ",""),"+",""),"-",""),".",""),"/",""))=9,"237"&amp;SUBSTITUTE(SUBSTITUTE(SUBSTITUTE(SUBSTITUTE(SUBSTITUTE($B173," ",""),"+",""),"-",""),".",""),"/",""),SUBSTITUTE(SUBSTITUTE(SUBSTITUTE(SUBSTITUTE(SUBSTITUTE($B173," ",""),"+",""),"-",""),".",""),"/",""))&amp;"?text="&amp;SUBSTITUTE("Bonjour "&amp;$A173&amp;", ici "&amp;'Paramètres'!$C$6&amp;". Petit rappel : il reste "&amp;FIXED(G173,0,TRUE)&amp;" FCFA à régler sur votre compte. Merci et bonne journée !"," ","%20"),"Relancer"))</f>
      </c>
      <c r="K173" s="16">
        <f>IF(N(G173)&gt;0,G173+ROW()/1000000,"")</f>
      </c>
    </row>
    <row r="174" spans="1:11" x14ac:dyDescent="0.25">
      <c r="A174" s="12"/>
      <c r="B174" s="12"/>
      <c r="C174" s="12"/>
      <c r="D174" s="13"/>
      <c r="E174" s="14">
        <f>IF($A174="","",SUMIFS('Opérations'!$E$6:$E$3005,'Opérations'!$B$6:$B$3005,$A174,'Opérations'!$C$6:$C$3005,"Crédit"))</f>
      </c>
      <c r="F174" s="14">
        <f>IF($A174="","",SUMIFS('Opérations'!$E$6:$E$3005,'Opérations'!$B$6:$B$3005,$A174,'Opérations'!$C$6:$C$3005,"Remboursement"))</f>
      </c>
      <c r="G174" s="14">
        <f>IF($A174="","",E174-F174)</f>
      </c>
      <c r="H174" s="15">
        <f>IF(OR($A174="",N(G174)&lt;=0),"",IF(SUMPRODUCT(MAX(('Opérations'!$B$6:$B$3005=$A174)*('Opérations'!$C$6:$C$3005="Crédit")*'Opérations'!$F$6:$F$3005))=0,"",SUMPRODUCT(MAX(('Opérations'!$B$6:$B$3005=$A174)*('Opérations'!$C$6:$C$3005="Crédit")*'Opérations'!$F$6:$F$3005))))</f>
      </c>
      <c r="I174" s="16">
        <f>IF($A174="","",IF(G174&lt;=0,"Soldé",IF(AND(H174&lt;&gt;"",H174&lt;TODAY()),"En retard",IF(AND(N(D174)&gt;0,G174&gt;D174),"Plafond dépassé","En cours"))))</f>
      </c>
      <c r="J174" s="17">
        <f>IF(OR($A174="",$B174="",N(G174)&lt;=0),"",HYPERLINK("https://wa.me/"&amp;IF(LEN(SUBSTITUTE(SUBSTITUTE(SUBSTITUTE(SUBSTITUTE(SUBSTITUTE($B174," ",""),"+",""),"-",""),".",""),"/",""))=9,"237"&amp;SUBSTITUTE(SUBSTITUTE(SUBSTITUTE(SUBSTITUTE(SUBSTITUTE($B174," ",""),"+",""),"-",""),".",""),"/",""),SUBSTITUTE(SUBSTITUTE(SUBSTITUTE(SUBSTITUTE(SUBSTITUTE($B174," ",""),"+",""),"-",""),".",""),"/",""))&amp;"?text="&amp;SUBSTITUTE("Bonjour "&amp;$A174&amp;", ici "&amp;'Paramètres'!$C$6&amp;". Petit rappel : il reste "&amp;FIXED(G174,0,TRUE)&amp;" FCFA à régler sur votre compte. Merci et bonne journée !"," ","%20"),"Relancer"))</f>
      </c>
      <c r="K174" s="16">
        <f>IF(N(G174)&gt;0,G174+ROW()/1000000,"")</f>
      </c>
    </row>
    <row r="175" spans="1:11" x14ac:dyDescent="0.25">
      <c r="A175" s="12"/>
      <c r="B175" s="12"/>
      <c r="C175" s="12"/>
      <c r="D175" s="13"/>
      <c r="E175" s="14">
        <f>IF($A175="","",SUMIFS('Opérations'!$E$6:$E$3005,'Opérations'!$B$6:$B$3005,$A175,'Opérations'!$C$6:$C$3005,"Crédit"))</f>
      </c>
      <c r="F175" s="14">
        <f>IF($A175="","",SUMIFS('Opérations'!$E$6:$E$3005,'Opérations'!$B$6:$B$3005,$A175,'Opérations'!$C$6:$C$3005,"Remboursement"))</f>
      </c>
      <c r="G175" s="14">
        <f>IF($A175="","",E175-F175)</f>
      </c>
      <c r="H175" s="15">
        <f>IF(OR($A175="",N(G175)&lt;=0),"",IF(SUMPRODUCT(MAX(('Opérations'!$B$6:$B$3005=$A175)*('Opérations'!$C$6:$C$3005="Crédit")*'Opérations'!$F$6:$F$3005))=0,"",SUMPRODUCT(MAX(('Opérations'!$B$6:$B$3005=$A175)*('Opérations'!$C$6:$C$3005="Crédit")*'Opérations'!$F$6:$F$3005))))</f>
      </c>
      <c r="I175" s="16">
        <f>IF($A175="","",IF(G175&lt;=0,"Soldé",IF(AND(H175&lt;&gt;"",H175&lt;TODAY()),"En retard",IF(AND(N(D175)&gt;0,G175&gt;D175),"Plafond dépassé","En cours"))))</f>
      </c>
      <c r="J175" s="17">
        <f>IF(OR($A175="",$B175="",N(G175)&lt;=0),"",HYPERLINK("https://wa.me/"&amp;IF(LEN(SUBSTITUTE(SUBSTITUTE(SUBSTITUTE(SUBSTITUTE(SUBSTITUTE($B175," ",""),"+",""),"-",""),".",""),"/",""))=9,"237"&amp;SUBSTITUTE(SUBSTITUTE(SUBSTITUTE(SUBSTITUTE(SUBSTITUTE($B175," ",""),"+",""),"-",""),".",""),"/",""),SUBSTITUTE(SUBSTITUTE(SUBSTITUTE(SUBSTITUTE(SUBSTITUTE($B175," ",""),"+",""),"-",""),".",""),"/",""))&amp;"?text="&amp;SUBSTITUTE("Bonjour "&amp;$A175&amp;", ici "&amp;'Paramètres'!$C$6&amp;". Petit rappel : il reste "&amp;FIXED(G175,0,TRUE)&amp;" FCFA à régler sur votre compte. Merci et bonne journée !"," ","%20"),"Relancer"))</f>
      </c>
      <c r="K175" s="16">
        <f>IF(N(G175)&gt;0,G175+ROW()/1000000,"")</f>
      </c>
    </row>
    <row r="176" spans="1:11" x14ac:dyDescent="0.25">
      <c r="A176" s="12"/>
      <c r="B176" s="12"/>
      <c r="C176" s="12"/>
      <c r="D176" s="13"/>
      <c r="E176" s="14">
        <f>IF($A176="","",SUMIFS('Opérations'!$E$6:$E$3005,'Opérations'!$B$6:$B$3005,$A176,'Opérations'!$C$6:$C$3005,"Crédit"))</f>
      </c>
      <c r="F176" s="14">
        <f>IF($A176="","",SUMIFS('Opérations'!$E$6:$E$3005,'Opérations'!$B$6:$B$3005,$A176,'Opérations'!$C$6:$C$3005,"Remboursement"))</f>
      </c>
      <c r="G176" s="14">
        <f>IF($A176="","",E176-F176)</f>
      </c>
      <c r="H176" s="15">
        <f>IF(OR($A176="",N(G176)&lt;=0),"",IF(SUMPRODUCT(MAX(('Opérations'!$B$6:$B$3005=$A176)*('Opérations'!$C$6:$C$3005="Crédit")*'Opérations'!$F$6:$F$3005))=0,"",SUMPRODUCT(MAX(('Opérations'!$B$6:$B$3005=$A176)*('Opérations'!$C$6:$C$3005="Crédit")*'Opérations'!$F$6:$F$3005))))</f>
      </c>
      <c r="I176" s="16">
        <f>IF($A176="","",IF(G176&lt;=0,"Soldé",IF(AND(H176&lt;&gt;"",H176&lt;TODAY()),"En retard",IF(AND(N(D176)&gt;0,G176&gt;D176),"Plafond dépassé","En cours"))))</f>
      </c>
      <c r="J176" s="17">
        <f>IF(OR($A176="",$B176="",N(G176)&lt;=0),"",HYPERLINK("https://wa.me/"&amp;IF(LEN(SUBSTITUTE(SUBSTITUTE(SUBSTITUTE(SUBSTITUTE(SUBSTITUTE($B176," ",""),"+",""),"-",""),".",""),"/",""))=9,"237"&amp;SUBSTITUTE(SUBSTITUTE(SUBSTITUTE(SUBSTITUTE(SUBSTITUTE($B176," ",""),"+",""),"-",""),".",""),"/",""),SUBSTITUTE(SUBSTITUTE(SUBSTITUTE(SUBSTITUTE(SUBSTITUTE($B176," ",""),"+",""),"-",""),".",""),"/",""))&amp;"?text="&amp;SUBSTITUTE("Bonjour "&amp;$A176&amp;", ici "&amp;'Paramètres'!$C$6&amp;". Petit rappel : il reste "&amp;FIXED(G176,0,TRUE)&amp;" FCFA à régler sur votre compte. Merci et bonne journée !"," ","%20"),"Relancer"))</f>
      </c>
      <c r="K176" s="16">
        <f>IF(N(G176)&gt;0,G176+ROW()/1000000,"")</f>
      </c>
    </row>
    <row r="177" spans="1:11" x14ac:dyDescent="0.25">
      <c r="A177" s="12"/>
      <c r="B177" s="12"/>
      <c r="C177" s="12"/>
      <c r="D177" s="13"/>
      <c r="E177" s="14">
        <f>IF($A177="","",SUMIFS('Opérations'!$E$6:$E$3005,'Opérations'!$B$6:$B$3005,$A177,'Opérations'!$C$6:$C$3005,"Crédit"))</f>
      </c>
      <c r="F177" s="14">
        <f>IF($A177="","",SUMIFS('Opérations'!$E$6:$E$3005,'Opérations'!$B$6:$B$3005,$A177,'Opérations'!$C$6:$C$3005,"Remboursement"))</f>
      </c>
      <c r="G177" s="14">
        <f>IF($A177="","",E177-F177)</f>
      </c>
      <c r="H177" s="15">
        <f>IF(OR($A177="",N(G177)&lt;=0),"",IF(SUMPRODUCT(MAX(('Opérations'!$B$6:$B$3005=$A177)*('Opérations'!$C$6:$C$3005="Crédit")*'Opérations'!$F$6:$F$3005))=0,"",SUMPRODUCT(MAX(('Opérations'!$B$6:$B$3005=$A177)*('Opérations'!$C$6:$C$3005="Crédit")*'Opérations'!$F$6:$F$3005))))</f>
      </c>
      <c r="I177" s="16">
        <f>IF($A177="","",IF(G177&lt;=0,"Soldé",IF(AND(H177&lt;&gt;"",H177&lt;TODAY()),"En retard",IF(AND(N(D177)&gt;0,G177&gt;D177),"Plafond dépassé","En cours"))))</f>
      </c>
      <c r="J177" s="17">
        <f>IF(OR($A177="",$B177="",N(G177)&lt;=0),"",HYPERLINK("https://wa.me/"&amp;IF(LEN(SUBSTITUTE(SUBSTITUTE(SUBSTITUTE(SUBSTITUTE(SUBSTITUTE($B177," ",""),"+",""),"-",""),".",""),"/",""))=9,"237"&amp;SUBSTITUTE(SUBSTITUTE(SUBSTITUTE(SUBSTITUTE(SUBSTITUTE($B177," ",""),"+",""),"-",""),".",""),"/",""),SUBSTITUTE(SUBSTITUTE(SUBSTITUTE(SUBSTITUTE(SUBSTITUTE($B177," ",""),"+",""),"-",""),".",""),"/",""))&amp;"?text="&amp;SUBSTITUTE("Bonjour "&amp;$A177&amp;", ici "&amp;'Paramètres'!$C$6&amp;". Petit rappel : il reste "&amp;FIXED(G177,0,TRUE)&amp;" FCFA à régler sur votre compte. Merci et bonne journée !"," ","%20"),"Relancer"))</f>
      </c>
      <c r="K177" s="16">
        <f>IF(N(G177)&gt;0,G177+ROW()/1000000,"")</f>
      </c>
    </row>
    <row r="178" spans="1:11" x14ac:dyDescent="0.25">
      <c r="A178" s="12"/>
      <c r="B178" s="12"/>
      <c r="C178" s="12"/>
      <c r="D178" s="13"/>
      <c r="E178" s="14">
        <f>IF($A178="","",SUMIFS('Opérations'!$E$6:$E$3005,'Opérations'!$B$6:$B$3005,$A178,'Opérations'!$C$6:$C$3005,"Crédit"))</f>
      </c>
      <c r="F178" s="14">
        <f>IF($A178="","",SUMIFS('Opérations'!$E$6:$E$3005,'Opérations'!$B$6:$B$3005,$A178,'Opérations'!$C$6:$C$3005,"Remboursement"))</f>
      </c>
      <c r="G178" s="14">
        <f>IF($A178="","",E178-F178)</f>
      </c>
      <c r="H178" s="15">
        <f>IF(OR($A178="",N(G178)&lt;=0),"",IF(SUMPRODUCT(MAX(('Opérations'!$B$6:$B$3005=$A178)*('Opérations'!$C$6:$C$3005="Crédit")*'Opérations'!$F$6:$F$3005))=0,"",SUMPRODUCT(MAX(('Opérations'!$B$6:$B$3005=$A178)*('Opérations'!$C$6:$C$3005="Crédit")*'Opérations'!$F$6:$F$3005))))</f>
      </c>
      <c r="I178" s="16">
        <f>IF($A178="","",IF(G178&lt;=0,"Soldé",IF(AND(H178&lt;&gt;"",H178&lt;TODAY()),"En retard",IF(AND(N(D178)&gt;0,G178&gt;D178),"Plafond dépassé","En cours"))))</f>
      </c>
      <c r="J178" s="17">
        <f>IF(OR($A178="",$B178="",N(G178)&lt;=0),"",HYPERLINK("https://wa.me/"&amp;IF(LEN(SUBSTITUTE(SUBSTITUTE(SUBSTITUTE(SUBSTITUTE(SUBSTITUTE($B178," ",""),"+",""),"-",""),".",""),"/",""))=9,"237"&amp;SUBSTITUTE(SUBSTITUTE(SUBSTITUTE(SUBSTITUTE(SUBSTITUTE($B178," ",""),"+",""),"-",""),".",""),"/",""),SUBSTITUTE(SUBSTITUTE(SUBSTITUTE(SUBSTITUTE(SUBSTITUTE($B178," ",""),"+",""),"-",""),".",""),"/",""))&amp;"?text="&amp;SUBSTITUTE("Bonjour "&amp;$A178&amp;", ici "&amp;'Paramètres'!$C$6&amp;". Petit rappel : il reste "&amp;FIXED(G178,0,TRUE)&amp;" FCFA à régler sur votre compte. Merci et bonne journée !"," ","%20"),"Relancer"))</f>
      </c>
      <c r="K178" s="16">
        <f>IF(N(G178)&gt;0,G178+ROW()/1000000,"")</f>
      </c>
    </row>
    <row r="179" spans="1:11" x14ac:dyDescent="0.25">
      <c r="A179" s="12"/>
      <c r="B179" s="12"/>
      <c r="C179" s="12"/>
      <c r="D179" s="13"/>
      <c r="E179" s="14">
        <f>IF($A179="","",SUMIFS('Opérations'!$E$6:$E$3005,'Opérations'!$B$6:$B$3005,$A179,'Opérations'!$C$6:$C$3005,"Crédit"))</f>
      </c>
      <c r="F179" s="14">
        <f>IF($A179="","",SUMIFS('Opérations'!$E$6:$E$3005,'Opérations'!$B$6:$B$3005,$A179,'Opérations'!$C$6:$C$3005,"Remboursement"))</f>
      </c>
      <c r="G179" s="14">
        <f>IF($A179="","",E179-F179)</f>
      </c>
      <c r="H179" s="15">
        <f>IF(OR($A179="",N(G179)&lt;=0),"",IF(SUMPRODUCT(MAX(('Opérations'!$B$6:$B$3005=$A179)*('Opérations'!$C$6:$C$3005="Crédit")*'Opérations'!$F$6:$F$3005))=0,"",SUMPRODUCT(MAX(('Opérations'!$B$6:$B$3005=$A179)*('Opérations'!$C$6:$C$3005="Crédit")*'Opérations'!$F$6:$F$3005))))</f>
      </c>
      <c r="I179" s="16">
        <f>IF($A179="","",IF(G179&lt;=0,"Soldé",IF(AND(H179&lt;&gt;"",H179&lt;TODAY()),"En retard",IF(AND(N(D179)&gt;0,G179&gt;D179),"Plafond dépassé","En cours"))))</f>
      </c>
      <c r="J179" s="17">
        <f>IF(OR($A179="",$B179="",N(G179)&lt;=0),"",HYPERLINK("https://wa.me/"&amp;IF(LEN(SUBSTITUTE(SUBSTITUTE(SUBSTITUTE(SUBSTITUTE(SUBSTITUTE($B179," ",""),"+",""),"-",""),".",""),"/",""))=9,"237"&amp;SUBSTITUTE(SUBSTITUTE(SUBSTITUTE(SUBSTITUTE(SUBSTITUTE($B179," ",""),"+",""),"-",""),".",""),"/",""),SUBSTITUTE(SUBSTITUTE(SUBSTITUTE(SUBSTITUTE(SUBSTITUTE($B179," ",""),"+",""),"-",""),".",""),"/",""))&amp;"?text="&amp;SUBSTITUTE("Bonjour "&amp;$A179&amp;", ici "&amp;'Paramètres'!$C$6&amp;". Petit rappel : il reste "&amp;FIXED(G179,0,TRUE)&amp;" FCFA à régler sur votre compte. Merci et bonne journée !"," ","%20"),"Relancer"))</f>
      </c>
      <c r="K179" s="16">
        <f>IF(N(G179)&gt;0,G179+ROW()/1000000,"")</f>
      </c>
    </row>
    <row r="180" spans="1:11" x14ac:dyDescent="0.25">
      <c r="A180" s="12"/>
      <c r="B180" s="12"/>
      <c r="C180" s="12"/>
      <c r="D180" s="13"/>
      <c r="E180" s="14">
        <f>IF($A180="","",SUMIFS('Opérations'!$E$6:$E$3005,'Opérations'!$B$6:$B$3005,$A180,'Opérations'!$C$6:$C$3005,"Crédit"))</f>
      </c>
      <c r="F180" s="14">
        <f>IF($A180="","",SUMIFS('Opérations'!$E$6:$E$3005,'Opérations'!$B$6:$B$3005,$A180,'Opérations'!$C$6:$C$3005,"Remboursement"))</f>
      </c>
      <c r="G180" s="14">
        <f>IF($A180="","",E180-F180)</f>
      </c>
      <c r="H180" s="15">
        <f>IF(OR($A180="",N(G180)&lt;=0),"",IF(SUMPRODUCT(MAX(('Opérations'!$B$6:$B$3005=$A180)*('Opérations'!$C$6:$C$3005="Crédit")*'Opérations'!$F$6:$F$3005))=0,"",SUMPRODUCT(MAX(('Opérations'!$B$6:$B$3005=$A180)*('Opérations'!$C$6:$C$3005="Crédit")*'Opérations'!$F$6:$F$3005))))</f>
      </c>
      <c r="I180" s="16">
        <f>IF($A180="","",IF(G180&lt;=0,"Soldé",IF(AND(H180&lt;&gt;"",H180&lt;TODAY()),"En retard",IF(AND(N(D180)&gt;0,G180&gt;D180),"Plafond dépassé","En cours"))))</f>
      </c>
      <c r="J180" s="17">
        <f>IF(OR($A180="",$B180="",N(G180)&lt;=0),"",HYPERLINK("https://wa.me/"&amp;IF(LEN(SUBSTITUTE(SUBSTITUTE(SUBSTITUTE(SUBSTITUTE(SUBSTITUTE($B180," ",""),"+",""),"-",""),".",""),"/",""))=9,"237"&amp;SUBSTITUTE(SUBSTITUTE(SUBSTITUTE(SUBSTITUTE(SUBSTITUTE($B180," ",""),"+",""),"-",""),".",""),"/",""),SUBSTITUTE(SUBSTITUTE(SUBSTITUTE(SUBSTITUTE(SUBSTITUTE($B180," ",""),"+",""),"-",""),".",""),"/",""))&amp;"?text="&amp;SUBSTITUTE("Bonjour "&amp;$A180&amp;", ici "&amp;'Paramètres'!$C$6&amp;". Petit rappel : il reste "&amp;FIXED(G180,0,TRUE)&amp;" FCFA à régler sur votre compte. Merci et bonne journée !"," ","%20"),"Relancer"))</f>
      </c>
      <c r="K180" s="16">
        <f>IF(N(G180)&gt;0,G180+ROW()/1000000,"")</f>
      </c>
    </row>
    <row r="181" spans="1:11" x14ac:dyDescent="0.25">
      <c r="A181" s="12"/>
      <c r="B181" s="12"/>
      <c r="C181" s="12"/>
      <c r="D181" s="13"/>
      <c r="E181" s="14">
        <f>IF($A181="","",SUMIFS('Opérations'!$E$6:$E$3005,'Opérations'!$B$6:$B$3005,$A181,'Opérations'!$C$6:$C$3005,"Crédit"))</f>
      </c>
      <c r="F181" s="14">
        <f>IF($A181="","",SUMIFS('Opérations'!$E$6:$E$3005,'Opérations'!$B$6:$B$3005,$A181,'Opérations'!$C$6:$C$3005,"Remboursement"))</f>
      </c>
      <c r="G181" s="14">
        <f>IF($A181="","",E181-F181)</f>
      </c>
      <c r="H181" s="15">
        <f>IF(OR($A181="",N(G181)&lt;=0),"",IF(SUMPRODUCT(MAX(('Opérations'!$B$6:$B$3005=$A181)*('Opérations'!$C$6:$C$3005="Crédit")*'Opérations'!$F$6:$F$3005))=0,"",SUMPRODUCT(MAX(('Opérations'!$B$6:$B$3005=$A181)*('Opérations'!$C$6:$C$3005="Crédit")*'Opérations'!$F$6:$F$3005))))</f>
      </c>
      <c r="I181" s="16">
        <f>IF($A181="","",IF(G181&lt;=0,"Soldé",IF(AND(H181&lt;&gt;"",H181&lt;TODAY()),"En retard",IF(AND(N(D181)&gt;0,G181&gt;D181),"Plafond dépassé","En cours"))))</f>
      </c>
      <c r="J181" s="17">
        <f>IF(OR($A181="",$B181="",N(G181)&lt;=0),"",HYPERLINK("https://wa.me/"&amp;IF(LEN(SUBSTITUTE(SUBSTITUTE(SUBSTITUTE(SUBSTITUTE(SUBSTITUTE($B181," ",""),"+",""),"-",""),".",""),"/",""))=9,"237"&amp;SUBSTITUTE(SUBSTITUTE(SUBSTITUTE(SUBSTITUTE(SUBSTITUTE($B181," ",""),"+",""),"-",""),".",""),"/",""),SUBSTITUTE(SUBSTITUTE(SUBSTITUTE(SUBSTITUTE(SUBSTITUTE($B181," ",""),"+",""),"-",""),".",""),"/",""))&amp;"?text="&amp;SUBSTITUTE("Bonjour "&amp;$A181&amp;", ici "&amp;'Paramètres'!$C$6&amp;". Petit rappel : il reste "&amp;FIXED(G181,0,TRUE)&amp;" FCFA à régler sur votre compte. Merci et bonne journée !"," ","%20"),"Relancer"))</f>
      </c>
      <c r="K181" s="16">
        <f>IF(N(G181)&gt;0,G181+ROW()/1000000,"")</f>
      </c>
    </row>
    <row r="182" spans="1:11" x14ac:dyDescent="0.25">
      <c r="A182" s="12"/>
      <c r="B182" s="12"/>
      <c r="C182" s="12"/>
      <c r="D182" s="13"/>
      <c r="E182" s="14">
        <f>IF($A182="","",SUMIFS('Opérations'!$E$6:$E$3005,'Opérations'!$B$6:$B$3005,$A182,'Opérations'!$C$6:$C$3005,"Crédit"))</f>
      </c>
      <c r="F182" s="14">
        <f>IF($A182="","",SUMIFS('Opérations'!$E$6:$E$3005,'Opérations'!$B$6:$B$3005,$A182,'Opérations'!$C$6:$C$3005,"Remboursement"))</f>
      </c>
      <c r="G182" s="14">
        <f>IF($A182="","",E182-F182)</f>
      </c>
      <c r="H182" s="15">
        <f>IF(OR($A182="",N(G182)&lt;=0),"",IF(SUMPRODUCT(MAX(('Opérations'!$B$6:$B$3005=$A182)*('Opérations'!$C$6:$C$3005="Crédit")*'Opérations'!$F$6:$F$3005))=0,"",SUMPRODUCT(MAX(('Opérations'!$B$6:$B$3005=$A182)*('Opérations'!$C$6:$C$3005="Crédit")*'Opérations'!$F$6:$F$3005))))</f>
      </c>
      <c r="I182" s="16">
        <f>IF($A182="","",IF(G182&lt;=0,"Soldé",IF(AND(H182&lt;&gt;"",H182&lt;TODAY()),"En retard",IF(AND(N(D182)&gt;0,G182&gt;D182),"Plafond dépassé","En cours"))))</f>
      </c>
      <c r="J182" s="17">
        <f>IF(OR($A182="",$B182="",N(G182)&lt;=0),"",HYPERLINK("https://wa.me/"&amp;IF(LEN(SUBSTITUTE(SUBSTITUTE(SUBSTITUTE(SUBSTITUTE(SUBSTITUTE($B182," ",""),"+",""),"-",""),".",""),"/",""))=9,"237"&amp;SUBSTITUTE(SUBSTITUTE(SUBSTITUTE(SUBSTITUTE(SUBSTITUTE($B182," ",""),"+",""),"-",""),".",""),"/",""),SUBSTITUTE(SUBSTITUTE(SUBSTITUTE(SUBSTITUTE(SUBSTITUTE($B182," ",""),"+",""),"-",""),".",""),"/",""))&amp;"?text="&amp;SUBSTITUTE("Bonjour "&amp;$A182&amp;", ici "&amp;'Paramètres'!$C$6&amp;". Petit rappel : il reste "&amp;FIXED(G182,0,TRUE)&amp;" FCFA à régler sur votre compte. Merci et bonne journée !"," ","%20"),"Relancer"))</f>
      </c>
      <c r="K182" s="16">
        <f>IF(N(G182)&gt;0,G182+ROW()/1000000,"")</f>
      </c>
    </row>
    <row r="183" spans="1:11" x14ac:dyDescent="0.25">
      <c r="A183" s="12"/>
      <c r="B183" s="12"/>
      <c r="C183" s="12"/>
      <c r="D183" s="13"/>
      <c r="E183" s="14">
        <f>IF($A183="","",SUMIFS('Opérations'!$E$6:$E$3005,'Opérations'!$B$6:$B$3005,$A183,'Opérations'!$C$6:$C$3005,"Crédit"))</f>
      </c>
      <c r="F183" s="14">
        <f>IF($A183="","",SUMIFS('Opérations'!$E$6:$E$3005,'Opérations'!$B$6:$B$3005,$A183,'Opérations'!$C$6:$C$3005,"Remboursement"))</f>
      </c>
      <c r="G183" s="14">
        <f>IF($A183="","",E183-F183)</f>
      </c>
      <c r="H183" s="15">
        <f>IF(OR($A183="",N(G183)&lt;=0),"",IF(SUMPRODUCT(MAX(('Opérations'!$B$6:$B$3005=$A183)*('Opérations'!$C$6:$C$3005="Crédit")*'Opérations'!$F$6:$F$3005))=0,"",SUMPRODUCT(MAX(('Opérations'!$B$6:$B$3005=$A183)*('Opérations'!$C$6:$C$3005="Crédit")*'Opérations'!$F$6:$F$3005))))</f>
      </c>
      <c r="I183" s="16">
        <f>IF($A183="","",IF(G183&lt;=0,"Soldé",IF(AND(H183&lt;&gt;"",H183&lt;TODAY()),"En retard",IF(AND(N(D183)&gt;0,G183&gt;D183),"Plafond dépassé","En cours"))))</f>
      </c>
      <c r="J183" s="17">
        <f>IF(OR($A183="",$B183="",N(G183)&lt;=0),"",HYPERLINK("https://wa.me/"&amp;IF(LEN(SUBSTITUTE(SUBSTITUTE(SUBSTITUTE(SUBSTITUTE(SUBSTITUTE($B183," ",""),"+",""),"-",""),".",""),"/",""))=9,"237"&amp;SUBSTITUTE(SUBSTITUTE(SUBSTITUTE(SUBSTITUTE(SUBSTITUTE($B183," ",""),"+",""),"-",""),".",""),"/",""),SUBSTITUTE(SUBSTITUTE(SUBSTITUTE(SUBSTITUTE(SUBSTITUTE($B183," ",""),"+",""),"-",""),".",""),"/",""))&amp;"?text="&amp;SUBSTITUTE("Bonjour "&amp;$A183&amp;", ici "&amp;'Paramètres'!$C$6&amp;". Petit rappel : il reste "&amp;FIXED(G183,0,TRUE)&amp;" FCFA à régler sur votre compte. Merci et bonne journée !"," ","%20"),"Relancer"))</f>
      </c>
      <c r="K183" s="16">
        <f>IF(N(G183)&gt;0,G183+ROW()/1000000,"")</f>
      </c>
    </row>
    <row r="184" spans="1:11" x14ac:dyDescent="0.25">
      <c r="A184" s="12"/>
      <c r="B184" s="12"/>
      <c r="C184" s="12"/>
      <c r="D184" s="13"/>
      <c r="E184" s="14">
        <f>IF($A184="","",SUMIFS('Opérations'!$E$6:$E$3005,'Opérations'!$B$6:$B$3005,$A184,'Opérations'!$C$6:$C$3005,"Crédit"))</f>
      </c>
      <c r="F184" s="14">
        <f>IF($A184="","",SUMIFS('Opérations'!$E$6:$E$3005,'Opérations'!$B$6:$B$3005,$A184,'Opérations'!$C$6:$C$3005,"Remboursement"))</f>
      </c>
      <c r="G184" s="14">
        <f>IF($A184="","",E184-F184)</f>
      </c>
      <c r="H184" s="15">
        <f>IF(OR($A184="",N(G184)&lt;=0),"",IF(SUMPRODUCT(MAX(('Opérations'!$B$6:$B$3005=$A184)*('Opérations'!$C$6:$C$3005="Crédit")*'Opérations'!$F$6:$F$3005))=0,"",SUMPRODUCT(MAX(('Opérations'!$B$6:$B$3005=$A184)*('Opérations'!$C$6:$C$3005="Crédit")*'Opérations'!$F$6:$F$3005))))</f>
      </c>
      <c r="I184" s="16">
        <f>IF($A184="","",IF(G184&lt;=0,"Soldé",IF(AND(H184&lt;&gt;"",H184&lt;TODAY()),"En retard",IF(AND(N(D184)&gt;0,G184&gt;D184),"Plafond dépassé","En cours"))))</f>
      </c>
      <c r="J184" s="17">
        <f>IF(OR($A184="",$B184="",N(G184)&lt;=0),"",HYPERLINK("https://wa.me/"&amp;IF(LEN(SUBSTITUTE(SUBSTITUTE(SUBSTITUTE(SUBSTITUTE(SUBSTITUTE($B184," ",""),"+",""),"-",""),".",""),"/",""))=9,"237"&amp;SUBSTITUTE(SUBSTITUTE(SUBSTITUTE(SUBSTITUTE(SUBSTITUTE($B184," ",""),"+",""),"-",""),".",""),"/",""),SUBSTITUTE(SUBSTITUTE(SUBSTITUTE(SUBSTITUTE(SUBSTITUTE($B184," ",""),"+",""),"-",""),".",""),"/",""))&amp;"?text="&amp;SUBSTITUTE("Bonjour "&amp;$A184&amp;", ici "&amp;'Paramètres'!$C$6&amp;". Petit rappel : il reste "&amp;FIXED(G184,0,TRUE)&amp;" FCFA à régler sur votre compte. Merci et bonne journée !"," ","%20"),"Relancer"))</f>
      </c>
      <c r="K184" s="16">
        <f>IF(N(G184)&gt;0,G184+ROW()/1000000,"")</f>
      </c>
    </row>
    <row r="185" spans="1:11" x14ac:dyDescent="0.25">
      <c r="A185" s="12"/>
      <c r="B185" s="12"/>
      <c r="C185" s="12"/>
      <c r="D185" s="13"/>
      <c r="E185" s="14">
        <f>IF($A185="","",SUMIFS('Opérations'!$E$6:$E$3005,'Opérations'!$B$6:$B$3005,$A185,'Opérations'!$C$6:$C$3005,"Crédit"))</f>
      </c>
      <c r="F185" s="14">
        <f>IF($A185="","",SUMIFS('Opérations'!$E$6:$E$3005,'Opérations'!$B$6:$B$3005,$A185,'Opérations'!$C$6:$C$3005,"Remboursement"))</f>
      </c>
      <c r="G185" s="14">
        <f>IF($A185="","",E185-F185)</f>
      </c>
      <c r="H185" s="15">
        <f>IF(OR($A185="",N(G185)&lt;=0),"",IF(SUMPRODUCT(MAX(('Opérations'!$B$6:$B$3005=$A185)*('Opérations'!$C$6:$C$3005="Crédit")*'Opérations'!$F$6:$F$3005))=0,"",SUMPRODUCT(MAX(('Opérations'!$B$6:$B$3005=$A185)*('Opérations'!$C$6:$C$3005="Crédit")*'Opérations'!$F$6:$F$3005))))</f>
      </c>
      <c r="I185" s="16">
        <f>IF($A185="","",IF(G185&lt;=0,"Soldé",IF(AND(H185&lt;&gt;"",H185&lt;TODAY()),"En retard",IF(AND(N(D185)&gt;0,G185&gt;D185),"Plafond dépassé","En cours"))))</f>
      </c>
      <c r="J185" s="17">
        <f>IF(OR($A185="",$B185="",N(G185)&lt;=0),"",HYPERLINK("https://wa.me/"&amp;IF(LEN(SUBSTITUTE(SUBSTITUTE(SUBSTITUTE(SUBSTITUTE(SUBSTITUTE($B185," ",""),"+",""),"-",""),".",""),"/",""))=9,"237"&amp;SUBSTITUTE(SUBSTITUTE(SUBSTITUTE(SUBSTITUTE(SUBSTITUTE($B185," ",""),"+",""),"-",""),".",""),"/",""),SUBSTITUTE(SUBSTITUTE(SUBSTITUTE(SUBSTITUTE(SUBSTITUTE($B185," ",""),"+",""),"-",""),".",""),"/",""))&amp;"?text="&amp;SUBSTITUTE("Bonjour "&amp;$A185&amp;", ici "&amp;'Paramètres'!$C$6&amp;". Petit rappel : il reste "&amp;FIXED(G185,0,TRUE)&amp;" FCFA à régler sur votre compte. Merci et bonne journée !"," ","%20"),"Relancer"))</f>
      </c>
      <c r="K185" s="16">
        <f>IF(N(G185)&gt;0,G185+ROW()/1000000,"")</f>
      </c>
    </row>
    <row r="186" spans="1:11" x14ac:dyDescent="0.25">
      <c r="A186" s="12"/>
      <c r="B186" s="12"/>
      <c r="C186" s="12"/>
      <c r="D186" s="13"/>
      <c r="E186" s="14">
        <f>IF($A186="","",SUMIFS('Opérations'!$E$6:$E$3005,'Opérations'!$B$6:$B$3005,$A186,'Opérations'!$C$6:$C$3005,"Crédit"))</f>
      </c>
      <c r="F186" s="14">
        <f>IF($A186="","",SUMIFS('Opérations'!$E$6:$E$3005,'Opérations'!$B$6:$B$3005,$A186,'Opérations'!$C$6:$C$3005,"Remboursement"))</f>
      </c>
      <c r="G186" s="14">
        <f>IF($A186="","",E186-F186)</f>
      </c>
      <c r="H186" s="15">
        <f>IF(OR($A186="",N(G186)&lt;=0),"",IF(SUMPRODUCT(MAX(('Opérations'!$B$6:$B$3005=$A186)*('Opérations'!$C$6:$C$3005="Crédit")*'Opérations'!$F$6:$F$3005))=0,"",SUMPRODUCT(MAX(('Opérations'!$B$6:$B$3005=$A186)*('Opérations'!$C$6:$C$3005="Crédit")*'Opérations'!$F$6:$F$3005))))</f>
      </c>
      <c r="I186" s="16">
        <f>IF($A186="","",IF(G186&lt;=0,"Soldé",IF(AND(H186&lt;&gt;"",H186&lt;TODAY()),"En retard",IF(AND(N(D186)&gt;0,G186&gt;D186),"Plafond dépassé","En cours"))))</f>
      </c>
      <c r="J186" s="17">
        <f>IF(OR($A186="",$B186="",N(G186)&lt;=0),"",HYPERLINK("https://wa.me/"&amp;IF(LEN(SUBSTITUTE(SUBSTITUTE(SUBSTITUTE(SUBSTITUTE(SUBSTITUTE($B186," ",""),"+",""),"-",""),".",""),"/",""))=9,"237"&amp;SUBSTITUTE(SUBSTITUTE(SUBSTITUTE(SUBSTITUTE(SUBSTITUTE($B186," ",""),"+",""),"-",""),".",""),"/",""),SUBSTITUTE(SUBSTITUTE(SUBSTITUTE(SUBSTITUTE(SUBSTITUTE($B186," ",""),"+",""),"-",""),".",""),"/",""))&amp;"?text="&amp;SUBSTITUTE("Bonjour "&amp;$A186&amp;", ici "&amp;'Paramètres'!$C$6&amp;". Petit rappel : il reste "&amp;FIXED(G186,0,TRUE)&amp;" FCFA à régler sur votre compte. Merci et bonne journée !"," ","%20"),"Relancer"))</f>
      </c>
      <c r="K186" s="16">
        <f>IF(N(G186)&gt;0,G186+ROW()/1000000,"")</f>
      </c>
    </row>
    <row r="187" spans="1:11" x14ac:dyDescent="0.25">
      <c r="A187" s="12"/>
      <c r="B187" s="12"/>
      <c r="C187" s="12"/>
      <c r="D187" s="13"/>
      <c r="E187" s="14">
        <f>IF($A187="","",SUMIFS('Opérations'!$E$6:$E$3005,'Opérations'!$B$6:$B$3005,$A187,'Opérations'!$C$6:$C$3005,"Crédit"))</f>
      </c>
      <c r="F187" s="14">
        <f>IF($A187="","",SUMIFS('Opérations'!$E$6:$E$3005,'Opérations'!$B$6:$B$3005,$A187,'Opérations'!$C$6:$C$3005,"Remboursement"))</f>
      </c>
      <c r="G187" s="14">
        <f>IF($A187="","",E187-F187)</f>
      </c>
      <c r="H187" s="15">
        <f>IF(OR($A187="",N(G187)&lt;=0),"",IF(SUMPRODUCT(MAX(('Opérations'!$B$6:$B$3005=$A187)*('Opérations'!$C$6:$C$3005="Crédit")*'Opérations'!$F$6:$F$3005))=0,"",SUMPRODUCT(MAX(('Opérations'!$B$6:$B$3005=$A187)*('Opérations'!$C$6:$C$3005="Crédit")*'Opérations'!$F$6:$F$3005))))</f>
      </c>
      <c r="I187" s="16">
        <f>IF($A187="","",IF(G187&lt;=0,"Soldé",IF(AND(H187&lt;&gt;"",H187&lt;TODAY()),"En retard",IF(AND(N(D187)&gt;0,G187&gt;D187),"Plafond dépassé","En cours"))))</f>
      </c>
      <c r="J187" s="17">
        <f>IF(OR($A187="",$B187="",N(G187)&lt;=0),"",HYPERLINK("https://wa.me/"&amp;IF(LEN(SUBSTITUTE(SUBSTITUTE(SUBSTITUTE(SUBSTITUTE(SUBSTITUTE($B187," ",""),"+",""),"-",""),".",""),"/",""))=9,"237"&amp;SUBSTITUTE(SUBSTITUTE(SUBSTITUTE(SUBSTITUTE(SUBSTITUTE($B187," ",""),"+",""),"-",""),".",""),"/",""),SUBSTITUTE(SUBSTITUTE(SUBSTITUTE(SUBSTITUTE(SUBSTITUTE($B187," ",""),"+",""),"-",""),".",""),"/",""))&amp;"?text="&amp;SUBSTITUTE("Bonjour "&amp;$A187&amp;", ici "&amp;'Paramètres'!$C$6&amp;". Petit rappel : il reste "&amp;FIXED(G187,0,TRUE)&amp;" FCFA à régler sur votre compte. Merci et bonne journée !"," ","%20"),"Relancer"))</f>
      </c>
      <c r="K187" s="16">
        <f>IF(N(G187)&gt;0,G187+ROW()/1000000,"")</f>
      </c>
    </row>
    <row r="188" spans="1:11" x14ac:dyDescent="0.25">
      <c r="A188" s="12"/>
      <c r="B188" s="12"/>
      <c r="C188" s="12"/>
      <c r="D188" s="13"/>
      <c r="E188" s="14">
        <f>IF($A188="","",SUMIFS('Opérations'!$E$6:$E$3005,'Opérations'!$B$6:$B$3005,$A188,'Opérations'!$C$6:$C$3005,"Crédit"))</f>
      </c>
      <c r="F188" s="14">
        <f>IF($A188="","",SUMIFS('Opérations'!$E$6:$E$3005,'Opérations'!$B$6:$B$3005,$A188,'Opérations'!$C$6:$C$3005,"Remboursement"))</f>
      </c>
      <c r="G188" s="14">
        <f>IF($A188="","",E188-F188)</f>
      </c>
      <c r="H188" s="15">
        <f>IF(OR($A188="",N(G188)&lt;=0),"",IF(SUMPRODUCT(MAX(('Opérations'!$B$6:$B$3005=$A188)*('Opérations'!$C$6:$C$3005="Crédit")*'Opérations'!$F$6:$F$3005))=0,"",SUMPRODUCT(MAX(('Opérations'!$B$6:$B$3005=$A188)*('Opérations'!$C$6:$C$3005="Crédit")*'Opérations'!$F$6:$F$3005))))</f>
      </c>
      <c r="I188" s="16">
        <f>IF($A188="","",IF(G188&lt;=0,"Soldé",IF(AND(H188&lt;&gt;"",H188&lt;TODAY()),"En retard",IF(AND(N(D188)&gt;0,G188&gt;D188),"Plafond dépassé","En cours"))))</f>
      </c>
      <c r="J188" s="17">
        <f>IF(OR($A188="",$B188="",N(G188)&lt;=0),"",HYPERLINK("https://wa.me/"&amp;IF(LEN(SUBSTITUTE(SUBSTITUTE(SUBSTITUTE(SUBSTITUTE(SUBSTITUTE($B188," ",""),"+",""),"-",""),".",""),"/",""))=9,"237"&amp;SUBSTITUTE(SUBSTITUTE(SUBSTITUTE(SUBSTITUTE(SUBSTITUTE($B188," ",""),"+",""),"-",""),".",""),"/",""),SUBSTITUTE(SUBSTITUTE(SUBSTITUTE(SUBSTITUTE(SUBSTITUTE($B188," ",""),"+",""),"-",""),".",""),"/",""))&amp;"?text="&amp;SUBSTITUTE("Bonjour "&amp;$A188&amp;", ici "&amp;'Paramètres'!$C$6&amp;". Petit rappel : il reste "&amp;FIXED(G188,0,TRUE)&amp;" FCFA à régler sur votre compte. Merci et bonne journée !"," ","%20"),"Relancer"))</f>
      </c>
      <c r="K188" s="16">
        <f>IF(N(G188)&gt;0,G188+ROW()/1000000,"")</f>
      </c>
    </row>
    <row r="189" spans="1:11" x14ac:dyDescent="0.25">
      <c r="A189" s="12"/>
      <c r="B189" s="12"/>
      <c r="C189" s="12"/>
      <c r="D189" s="13"/>
      <c r="E189" s="14">
        <f>IF($A189="","",SUMIFS('Opérations'!$E$6:$E$3005,'Opérations'!$B$6:$B$3005,$A189,'Opérations'!$C$6:$C$3005,"Crédit"))</f>
      </c>
      <c r="F189" s="14">
        <f>IF($A189="","",SUMIFS('Opérations'!$E$6:$E$3005,'Opérations'!$B$6:$B$3005,$A189,'Opérations'!$C$6:$C$3005,"Remboursement"))</f>
      </c>
      <c r="G189" s="14">
        <f>IF($A189="","",E189-F189)</f>
      </c>
      <c r="H189" s="15">
        <f>IF(OR($A189="",N(G189)&lt;=0),"",IF(SUMPRODUCT(MAX(('Opérations'!$B$6:$B$3005=$A189)*('Opérations'!$C$6:$C$3005="Crédit")*'Opérations'!$F$6:$F$3005))=0,"",SUMPRODUCT(MAX(('Opérations'!$B$6:$B$3005=$A189)*('Opérations'!$C$6:$C$3005="Crédit")*'Opérations'!$F$6:$F$3005))))</f>
      </c>
      <c r="I189" s="16">
        <f>IF($A189="","",IF(G189&lt;=0,"Soldé",IF(AND(H189&lt;&gt;"",H189&lt;TODAY()),"En retard",IF(AND(N(D189)&gt;0,G189&gt;D189),"Plafond dépassé","En cours"))))</f>
      </c>
      <c r="J189" s="17">
        <f>IF(OR($A189="",$B189="",N(G189)&lt;=0),"",HYPERLINK("https://wa.me/"&amp;IF(LEN(SUBSTITUTE(SUBSTITUTE(SUBSTITUTE(SUBSTITUTE(SUBSTITUTE($B189," ",""),"+",""),"-",""),".",""),"/",""))=9,"237"&amp;SUBSTITUTE(SUBSTITUTE(SUBSTITUTE(SUBSTITUTE(SUBSTITUTE($B189," ",""),"+",""),"-",""),".",""),"/",""),SUBSTITUTE(SUBSTITUTE(SUBSTITUTE(SUBSTITUTE(SUBSTITUTE($B189," ",""),"+",""),"-",""),".",""),"/",""))&amp;"?text="&amp;SUBSTITUTE("Bonjour "&amp;$A189&amp;", ici "&amp;'Paramètres'!$C$6&amp;". Petit rappel : il reste "&amp;FIXED(G189,0,TRUE)&amp;" FCFA à régler sur votre compte. Merci et bonne journée !"," ","%20"),"Relancer"))</f>
      </c>
      <c r="K189" s="16">
        <f>IF(N(G189)&gt;0,G189+ROW()/1000000,"")</f>
      </c>
    </row>
    <row r="190" spans="1:11" x14ac:dyDescent="0.25">
      <c r="A190" s="12"/>
      <c r="B190" s="12"/>
      <c r="C190" s="12"/>
      <c r="D190" s="13"/>
      <c r="E190" s="14">
        <f>IF($A190="","",SUMIFS('Opérations'!$E$6:$E$3005,'Opérations'!$B$6:$B$3005,$A190,'Opérations'!$C$6:$C$3005,"Crédit"))</f>
      </c>
      <c r="F190" s="14">
        <f>IF($A190="","",SUMIFS('Opérations'!$E$6:$E$3005,'Opérations'!$B$6:$B$3005,$A190,'Opérations'!$C$6:$C$3005,"Remboursement"))</f>
      </c>
      <c r="G190" s="14">
        <f>IF($A190="","",E190-F190)</f>
      </c>
      <c r="H190" s="15">
        <f>IF(OR($A190="",N(G190)&lt;=0),"",IF(SUMPRODUCT(MAX(('Opérations'!$B$6:$B$3005=$A190)*('Opérations'!$C$6:$C$3005="Crédit")*'Opérations'!$F$6:$F$3005))=0,"",SUMPRODUCT(MAX(('Opérations'!$B$6:$B$3005=$A190)*('Opérations'!$C$6:$C$3005="Crédit")*'Opérations'!$F$6:$F$3005))))</f>
      </c>
      <c r="I190" s="16">
        <f>IF($A190="","",IF(G190&lt;=0,"Soldé",IF(AND(H190&lt;&gt;"",H190&lt;TODAY()),"En retard",IF(AND(N(D190)&gt;0,G190&gt;D190),"Plafond dépassé","En cours"))))</f>
      </c>
      <c r="J190" s="17">
        <f>IF(OR($A190="",$B190="",N(G190)&lt;=0),"",HYPERLINK("https://wa.me/"&amp;IF(LEN(SUBSTITUTE(SUBSTITUTE(SUBSTITUTE(SUBSTITUTE(SUBSTITUTE($B190," ",""),"+",""),"-",""),".",""),"/",""))=9,"237"&amp;SUBSTITUTE(SUBSTITUTE(SUBSTITUTE(SUBSTITUTE(SUBSTITUTE($B190," ",""),"+",""),"-",""),".",""),"/",""),SUBSTITUTE(SUBSTITUTE(SUBSTITUTE(SUBSTITUTE(SUBSTITUTE($B190," ",""),"+",""),"-",""),".",""),"/",""))&amp;"?text="&amp;SUBSTITUTE("Bonjour "&amp;$A190&amp;", ici "&amp;'Paramètres'!$C$6&amp;". Petit rappel : il reste "&amp;FIXED(G190,0,TRUE)&amp;" FCFA à régler sur votre compte. Merci et bonne journée !"," ","%20"),"Relancer"))</f>
      </c>
      <c r="K190" s="16">
        <f>IF(N(G190)&gt;0,G190+ROW()/1000000,"")</f>
      </c>
    </row>
    <row r="191" spans="1:11" x14ac:dyDescent="0.25">
      <c r="A191" s="12"/>
      <c r="B191" s="12"/>
      <c r="C191" s="12"/>
      <c r="D191" s="13"/>
      <c r="E191" s="14">
        <f>IF($A191="","",SUMIFS('Opérations'!$E$6:$E$3005,'Opérations'!$B$6:$B$3005,$A191,'Opérations'!$C$6:$C$3005,"Crédit"))</f>
      </c>
      <c r="F191" s="14">
        <f>IF($A191="","",SUMIFS('Opérations'!$E$6:$E$3005,'Opérations'!$B$6:$B$3005,$A191,'Opérations'!$C$6:$C$3005,"Remboursement"))</f>
      </c>
      <c r="G191" s="14">
        <f>IF($A191="","",E191-F191)</f>
      </c>
      <c r="H191" s="15">
        <f>IF(OR($A191="",N(G191)&lt;=0),"",IF(SUMPRODUCT(MAX(('Opérations'!$B$6:$B$3005=$A191)*('Opérations'!$C$6:$C$3005="Crédit")*'Opérations'!$F$6:$F$3005))=0,"",SUMPRODUCT(MAX(('Opérations'!$B$6:$B$3005=$A191)*('Opérations'!$C$6:$C$3005="Crédit")*'Opérations'!$F$6:$F$3005))))</f>
      </c>
      <c r="I191" s="16">
        <f>IF($A191="","",IF(G191&lt;=0,"Soldé",IF(AND(H191&lt;&gt;"",H191&lt;TODAY()),"En retard",IF(AND(N(D191)&gt;0,G191&gt;D191),"Plafond dépassé","En cours"))))</f>
      </c>
      <c r="J191" s="17">
        <f>IF(OR($A191="",$B191="",N(G191)&lt;=0),"",HYPERLINK("https://wa.me/"&amp;IF(LEN(SUBSTITUTE(SUBSTITUTE(SUBSTITUTE(SUBSTITUTE(SUBSTITUTE($B191," ",""),"+",""),"-",""),".",""),"/",""))=9,"237"&amp;SUBSTITUTE(SUBSTITUTE(SUBSTITUTE(SUBSTITUTE(SUBSTITUTE($B191," ",""),"+",""),"-",""),".",""),"/",""),SUBSTITUTE(SUBSTITUTE(SUBSTITUTE(SUBSTITUTE(SUBSTITUTE($B191," ",""),"+",""),"-",""),".",""),"/",""))&amp;"?text="&amp;SUBSTITUTE("Bonjour "&amp;$A191&amp;", ici "&amp;'Paramètres'!$C$6&amp;". Petit rappel : il reste "&amp;FIXED(G191,0,TRUE)&amp;" FCFA à régler sur votre compte. Merci et bonne journée !"," ","%20"),"Relancer"))</f>
      </c>
      <c r="K191" s="16">
        <f>IF(N(G191)&gt;0,G191+ROW()/1000000,"")</f>
      </c>
    </row>
    <row r="192" spans="1:11" x14ac:dyDescent="0.25">
      <c r="A192" s="12"/>
      <c r="B192" s="12"/>
      <c r="C192" s="12"/>
      <c r="D192" s="13"/>
      <c r="E192" s="14">
        <f>IF($A192="","",SUMIFS('Opérations'!$E$6:$E$3005,'Opérations'!$B$6:$B$3005,$A192,'Opérations'!$C$6:$C$3005,"Crédit"))</f>
      </c>
      <c r="F192" s="14">
        <f>IF($A192="","",SUMIFS('Opérations'!$E$6:$E$3005,'Opérations'!$B$6:$B$3005,$A192,'Opérations'!$C$6:$C$3005,"Remboursement"))</f>
      </c>
      <c r="G192" s="14">
        <f>IF($A192="","",E192-F192)</f>
      </c>
      <c r="H192" s="15">
        <f>IF(OR($A192="",N(G192)&lt;=0),"",IF(SUMPRODUCT(MAX(('Opérations'!$B$6:$B$3005=$A192)*('Opérations'!$C$6:$C$3005="Crédit")*'Opérations'!$F$6:$F$3005))=0,"",SUMPRODUCT(MAX(('Opérations'!$B$6:$B$3005=$A192)*('Opérations'!$C$6:$C$3005="Crédit")*'Opérations'!$F$6:$F$3005))))</f>
      </c>
      <c r="I192" s="16">
        <f>IF($A192="","",IF(G192&lt;=0,"Soldé",IF(AND(H192&lt;&gt;"",H192&lt;TODAY()),"En retard",IF(AND(N(D192)&gt;0,G192&gt;D192),"Plafond dépassé","En cours"))))</f>
      </c>
      <c r="J192" s="17">
        <f>IF(OR($A192="",$B192="",N(G192)&lt;=0),"",HYPERLINK("https://wa.me/"&amp;IF(LEN(SUBSTITUTE(SUBSTITUTE(SUBSTITUTE(SUBSTITUTE(SUBSTITUTE($B192," ",""),"+",""),"-",""),".",""),"/",""))=9,"237"&amp;SUBSTITUTE(SUBSTITUTE(SUBSTITUTE(SUBSTITUTE(SUBSTITUTE($B192," ",""),"+",""),"-",""),".",""),"/",""),SUBSTITUTE(SUBSTITUTE(SUBSTITUTE(SUBSTITUTE(SUBSTITUTE($B192," ",""),"+",""),"-",""),".",""),"/",""))&amp;"?text="&amp;SUBSTITUTE("Bonjour "&amp;$A192&amp;", ici "&amp;'Paramètres'!$C$6&amp;". Petit rappel : il reste "&amp;FIXED(G192,0,TRUE)&amp;" FCFA à régler sur votre compte. Merci et bonne journée !"," ","%20"),"Relancer"))</f>
      </c>
      <c r="K192" s="16">
        <f>IF(N(G192)&gt;0,G192+ROW()/1000000,"")</f>
      </c>
    </row>
    <row r="193" spans="1:11" x14ac:dyDescent="0.25">
      <c r="A193" s="12"/>
      <c r="B193" s="12"/>
      <c r="C193" s="12"/>
      <c r="D193" s="13"/>
      <c r="E193" s="14">
        <f>IF($A193="","",SUMIFS('Opérations'!$E$6:$E$3005,'Opérations'!$B$6:$B$3005,$A193,'Opérations'!$C$6:$C$3005,"Crédit"))</f>
      </c>
      <c r="F193" s="14">
        <f>IF($A193="","",SUMIFS('Opérations'!$E$6:$E$3005,'Opérations'!$B$6:$B$3005,$A193,'Opérations'!$C$6:$C$3005,"Remboursement"))</f>
      </c>
      <c r="G193" s="14">
        <f>IF($A193="","",E193-F193)</f>
      </c>
      <c r="H193" s="15">
        <f>IF(OR($A193="",N(G193)&lt;=0),"",IF(SUMPRODUCT(MAX(('Opérations'!$B$6:$B$3005=$A193)*('Opérations'!$C$6:$C$3005="Crédit")*'Opérations'!$F$6:$F$3005))=0,"",SUMPRODUCT(MAX(('Opérations'!$B$6:$B$3005=$A193)*('Opérations'!$C$6:$C$3005="Crédit")*'Opérations'!$F$6:$F$3005))))</f>
      </c>
      <c r="I193" s="16">
        <f>IF($A193="","",IF(G193&lt;=0,"Soldé",IF(AND(H193&lt;&gt;"",H193&lt;TODAY()),"En retard",IF(AND(N(D193)&gt;0,G193&gt;D193),"Plafond dépassé","En cours"))))</f>
      </c>
      <c r="J193" s="17">
        <f>IF(OR($A193="",$B193="",N(G193)&lt;=0),"",HYPERLINK("https://wa.me/"&amp;IF(LEN(SUBSTITUTE(SUBSTITUTE(SUBSTITUTE(SUBSTITUTE(SUBSTITUTE($B193," ",""),"+",""),"-",""),".",""),"/",""))=9,"237"&amp;SUBSTITUTE(SUBSTITUTE(SUBSTITUTE(SUBSTITUTE(SUBSTITUTE($B193," ",""),"+",""),"-",""),".",""),"/",""),SUBSTITUTE(SUBSTITUTE(SUBSTITUTE(SUBSTITUTE(SUBSTITUTE($B193," ",""),"+",""),"-",""),".",""),"/",""))&amp;"?text="&amp;SUBSTITUTE("Bonjour "&amp;$A193&amp;", ici "&amp;'Paramètres'!$C$6&amp;". Petit rappel : il reste "&amp;FIXED(G193,0,TRUE)&amp;" FCFA à régler sur votre compte. Merci et bonne journée !"," ","%20"),"Relancer"))</f>
      </c>
      <c r="K193" s="16">
        <f>IF(N(G193)&gt;0,G193+ROW()/1000000,"")</f>
      </c>
    </row>
    <row r="194" spans="1:11" x14ac:dyDescent="0.25">
      <c r="A194" s="12"/>
      <c r="B194" s="12"/>
      <c r="C194" s="12"/>
      <c r="D194" s="13"/>
      <c r="E194" s="14">
        <f>IF($A194="","",SUMIFS('Opérations'!$E$6:$E$3005,'Opérations'!$B$6:$B$3005,$A194,'Opérations'!$C$6:$C$3005,"Crédit"))</f>
      </c>
      <c r="F194" s="14">
        <f>IF($A194="","",SUMIFS('Opérations'!$E$6:$E$3005,'Opérations'!$B$6:$B$3005,$A194,'Opérations'!$C$6:$C$3005,"Remboursement"))</f>
      </c>
      <c r="G194" s="14">
        <f>IF($A194="","",E194-F194)</f>
      </c>
      <c r="H194" s="15">
        <f>IF(OR($A194="",N(G194)&lt;=0),"",IF(SUMPRODUCT(MAX(('Opérations'!$B$6:$B$3005=$A194)*('Opérations'!$C$6:$C$3005="Crédit")*'Opérations'!$F$6:$F$3005))=0,"",SUMPRODUCT(MAX(('Opérations'!$B$6:$B$3005=$A194)*('Opérations'!$C$6:$C$3005="Crédit")*'Opérations'!$F$6:$F$3005))))</f>
      </c>
      <c r="I194" s="16">
        <f>IF($A194="","",IF(G194&lt;=0,"Soldé",IF(AND(H194&lt;&gt;"",H194&lt;TODAY()),"En retard",IF(AND(N(D194)&gt;0,G194&gt;D194),"Plafond dépassé","En cours"))))</f>
      </c>
      <c r="J194" s="17">
        <f>IF(OR($A194="",$B194="",N(G194)&lt;=0),"",HYPERLINK("https://wa.me/"&amp;IF(LEN(SUBSTITUTE(SUBSTITUTE(SUBSTITUTE(SUBSTITUTE(SUBSTITUTE($B194," ",""),"+",""),"-",""),".",""),"/",""))=9,"237"&amp;SUBSTITUTE(SUBSTITUTE(SUBSTITUTE(SUBSTITUTE(SUBSTITUTE($B194," ",""),"+",""),"-",""),".",""),"/",""),SUBSTITUTE(SUBSTITUTE(SUBSTITUTE(SUBSTITUTE(SUBSTITUTE($B194," ",""),"+",""),"-",""),".",""),"/",""))&amp;"?text="&amp;SUBSTITUTE("Bonjour "&amp;$A194&amp;", ici "&amp;'Paramètres'!$C$6&amp;". Petit rappel : il reste "&amp;FIXED(G194,0,TRUE)&amp;" FCFA à régler sur votre compte. Merci et bonne journée !"," ","%20"),"Relancer"))</f>
      </c>
      <c r="K194" s="16">
        <f>IF(N(G194)&gt;0,G194+ROW()/1000000,"")</f>
      </c>
    </row>
    <row r="195" spans="1:11" x14ac:dyDescent="0.25">
      <c r="A195" s="12"/>
      <c r="B195" s="12"/>
      <c r="C195" s="12"/>
      <c r="D195" s="13"/>
      <c r="E195" s="14">
        <f>IF($A195="","",SUMIFS('Opérations'!$E$6:$E$3005,'Opérations'!$B$6:$B$3005,$A195,'Opérations'!$C$6:$C$3005,"Crédit"))</f>
      </c>
      <c r="F195" s="14">
        <f>IF($A195="","",SUMIFS('Opérations'!$E$6:$E$3005,'Opérations'!$B$6:$B$3005,$A195,'Opérations'!$C$6:$C$3005,"Remboursement"))</f>
      </c>
      <c r="G195" s="14">
        <f>IF($A195="","",E195-F195)</f>
      </c>
      <c r="H195" s="15">
        <f>IF(OR($A195="",N(G195)&lt;=0),"",IF(SUMPRODUCT(MAX(('Opérations'!$B$6:$B$3005=$A195)*('Opérations'!$C$6:$C$3005="Crédit")*'Opérations'!$F$6:$F$3005))=0,"",SUMPRODUCT(MAX(('Opérations'!$B$6:$B$3005=$A195)*('Opérations'!$C$6:$C$3005="Crédit")*'Opérations'!$F$6:$F$3005))))</f>
      </c>
      <c r="I195" s="16">
        <f>IF($A195="","",IF(G195&lt;=0,"Soldé",IF(AND(H195&lt;&gt;"",H195&lt;TODAY()),"En retard",IF(AND(N(D195)&gt;0,G195&gt;D195),"Plafond dépassé","En cours"))))</f>
      </c>
      <c r="J195" s="17">
        <f>IF(OR($A195="",$B195="",N(G195)&lt;=0),"",HYPERLINK("https://wa.me/"&amp;IF(LEN(SUBSTITUTE(SUBSTITUTE(SUBSTITUTE(SUBSTITUTE(SUBSTITUTE($B195," ",""),"+",""),"-",""),".",""),"/",""))=9,"237"&amp;SUBSTITUTE(SUBSTITUTE(SUBSTITUTE(SUBSTITUTE(SUBSTITUTE($B195," ",""),"+",""),"-",""),".",""),"/",""),SUBSTITUTE(SUBSTITUTE(SUBSTITUTE(SUBSTITUTE(SUBSTITUTE($B195," ",""),"+",""),"-",""),".",""),"/",""))&amp;"?text="&amp;SUBSTITUTE("Bonjour "&amp;$A195&amp;", ici "&amp;'Paramètres'!$C$6&amp;". Petit rappel : il reste "&amp;FIXED(G195,0,TRUE)&amp;" FCFA à régler sur votre compte. Merci et bonne journée !"," ","%20"),"Relancer"))</f>
      </c>
      <c r="K195" s="16">
        <f>IF(N(G195)&gt;0,G195+ROW()/1000000,"")</f>
      </c>
    </row>
    <row r="196" spans="1:11" x14ac:dyDescent="0.25">
      <c r="A196" s="12"/>
      <c r="B196" s="12"/>
      <c r="C196" s="12"/>
      <c r="D196" s="13"/>
      <c r="E196" s="14">
        <f>IF($A196="","",SUMIFS('Opérations'!$E$6:$E$3005,'Opérations'!$B$6:$B$3005,$A196,'Opérations'!$C$6:$C$3005,"Crédit"))</f>
      </c>
      <c r="F196" s="14">
        <f>IF($A196="","",SUMIFS('Opérations'!$E$6:$E$3005,'Opérations'!$B$6:$B$3005,$A196,'Opérations'!$C$6:$C$3005,"Remboursement"))</f>
      </c>
      <c r="G196" s="14">
        <f>IF($A196="","",E196-F196)</f>
      </c>
      <c r="H196" s="15">
        <f>IF(OR($A196="",N(G196)&lt;=0),"",IF(SUMPRODUCT(MAX(('Opérations'!$B$6:$B$3005=$A196)*('Opérations'!$C$6:$C$3005="Crédit")*'Opérations'!$F$6:$F$3005))=0,"",SUMPRODUCT(MAX(('Opérations'!$B$6:$B$3005=$A196)*('Opérations'!$C$6:$C$3005="Crédit")*'Opérations'!$F$6:$F$3005))))</f>
      </c>
      <c r="I196" s="16">
        <f>IF($A196="","",IF(G196&lt;=0,"Soldé",IF(AND(H196&lt;&gt;"",H196&lt;TODAY()),"En retard",IF(AND(N(D196)&gt;0,G196&gt;D196),"Plafond dépassé","En cours"))))</f>
      </c>
      <c r="J196" s="17">
        <f>IF(OR($A196="",$B196="",N(G196)&lt;=0),"",HYPERLINK("https://wa.me/"&amp;IF(LEN(SUBSTITUTE(SUBSTITUTE(SUBSTITUTE(SUBSTITUTE(SUBSTITUTE($B196," ",""),"+",""),"-",""),".",""),"/",""))=9,"237"&amp;SUBSTITUTE(SUBSTITUTE(SUBSTITUTE(SUBSTITUTE(SUBSTITUTE($B196," ",""),"+",""),"-",""),".",""),"/",""),SUBSTITUTE(SUBSTITUTE(SUBSTITUTE(SUBSTITUTE(SUBSTITUTE($B196," ",""),"+",""),"-",""),".",""),"/",""))&amp;"?text="&amp;SUBSTITUTE("Bonjour "&amp;$A196&amp;", ici "&amp;'Paramètres'!$C$6&amp;". Petit rappel : il reste "&amp;FIXED(G196,0,TRUE)&amp;" FCFA à régler sur votre compte. Merci et bonne journée !"," ","%20"),"Relancer"))</f>
      </c>
      <c r="K196" s="16">
        <f>IF(N(G196)&gt;0,G196+ROW()/1000000,"")</f>
      </c>
    </row>
    <row r="197" spans="1:11" x14ac:dyDescent="0.25">
      <c r="A197" s="12"/>
      <c r="B197" s="12"/>
      <c r="C197" s="12"/>
      <c r="D197" s="13"/>
      <c r="E197" s="14">
        <f>IF($A197="","",SUMIFS('Opérations'!$E$6:$E$3005,'Opérations'!$B$6:$B$3005,$A197,'Opérations'!$C$6:$C$3005,"Crédit"))</f>
      </c>
      <c r="F197" s="14">
        <f>IF($A197="","",SUMIFS('Opérations'!$E$6:$E$3005,'Opérations'!$B$6:$B$3005,$A197,'Opérations'!$C$6:$C$3005,"Remboursement"))</f>
      </c>
      <c r="G197" s="14">
        <f>IF($A197="","",E197-F197)</f>
      </c>
      <c r="H197" s="15">
        <f>IF(OR($A197="",N(G197)&lt;=0),"",IF(SUMPRODUCT(MAX(('Opérations'!$B$6:$B$3005=$A197)*('Opérations'!$C$6:$C$3005="Crédit")*'Opérations'!$F$6:$F$3005))=0,"",SUMPRODUCT(MAX(('Opérations'!$B$6:$B$3005=$A197)*('Opérations'!$C$6:$C$3005="Crédit")*'Opérations'!$F$6:$F$3005))))</f>
      </c>
      <c r="I197" s="16">
        <f>IF($A197="","",IF(G197&lt;=0,"Soldé",IF(AND(H197&lt;&gt;"",H197&lt;TODAY()),"En retard",IF(AND(N(D197)&gt;0,G197&gt;D197),"Plafond dépassé","En cours"))))</f>
      </c>
      <c r="J197" s="17">
        <f>IF(OR($A197="",$B197="",N(G197)&lt;=0),"",HYPERLINK("https://wa.me/"&amp;IF(LEN(SUBSTITUTE(SUBSTITUTE(SUBSTITUTE(SUBSTITUTE(SUBSTITUTE($B197," ",""),"+",""),"-",""),".",""),"/",""))=9,"237"&amp;SUBSTITUTE(SUBSTITUTE(SUBSTITUTE(SUBSTITUTE(SUBSTITUTE($B197," ",""),"+",""),"-",""),".",""),"/",""),SUBSTITUTE(SUBSTITUTE(SUBSTITUTE(SUBSTITUTE(SUBSTITUTE($B197," ",""),"+",""),"-",""),".",""),"/",""))&amp;"?text="&amp;SUBSTITUTE("Bonjour "&amp;$A197&amp;", ici "&amp;'Paramètres'!$C$6&amp;". Petit rappel : il reste "&amp;FIXED(G197,0,TRUE)&amp;" FCFA à régler sur votre compte. Merci et bonne journée !"," ","%20"),"Relancer"))</f>
      </c>
      <c r="K197" s="16">
        <f>IF(N(G197)&gt;0,G197+ROW()/1000000,"")</f>
      </c>
    </row>
    <row r="198" spans="1:11" x14ac:dyDescent="0.25">
      <c r="A198" s="12"/>
      <c r="B198" s="12"/>
      <c r="C198" s="12"/>
      <c r="D198" s="13"/>
      <c r="E198" s="14">
        <f>IF($A198="","",SUMIFS('Opérations'!$E$6:$E$3005,'Opérations'!$B$6:$B$3005,$A198,'Opérations'!$C$6:$C$3005,"Crédit"))</f>
      </c>
      <c r="F198" s="14">
        <f>IF($A198="","",SUMIFS('Opérations'!$E$6:$E$3005,'Opérations'!$B$6:$B$3005,$A198,'Opérations'!$C$6:$C$3005,"Remboursement"))</f>
      </c>
      <c r="G198" s="14">
        <f>IF($A198="","",E198-F198)</f>
      </c>
      <c r="H198" s="15">
        <f>IF(OR($A198="",N(G198)&lt;=0),"",IF(SUMPRODUCT(MAX(('Opérations'!$B$6:$B$3005=$A198)*('Opérations'!$C$6:$C$3005="Crédit")*'Opérations'!$F$6:$F$3005))=0,"",SUMPRODUCT(MAX(('Opérations'!$B$6:$B$3005=$A198)*('Opérations'!$C$6:$C$3005="Crédit")*'Opérations'!$F$6:$F$3005))))</f>
      </c>
      <c r="I198" s="16">
        <f>IF($A198="","",IF(G198&lt;=0,"Soldé",IF(AND(H198&lt;&gt;"",H198&lt;TODAY()),"En retard",IF(AND(N(D198)&gt;0,G198&gt;D198),"Plafond dépassé","En cours"))))</f>
      </c>
      <c r="J198" s="17">
        <f>IF(OR($A198="",$B198="",N(G198)&lt;=0),"",HYPERLINK("https://wa.me/"&amp;IF(LEN(SUBSTITUTE(SUBSTITUTE(SUBSTITUTE(SUBSTITUTE(SUBSTITUTE($B198," ",""),"+",""),"-",""),".",""),"/",""))=9,"237"&amp;SUBSTITUTE(SUBSTITUTE(SUBSTITUTE(SUBSTITUTE(SUBSTITUTE($B198," ",""),"+",""),"-",""),".",""),"/",""),SUBSTITUTE(SUBSTITUTE(SUBSTITUTE(SUBSTITUTE(SUBSTITUTE($B198," ",""),"+",""),"-",""),".",""),"/",""))&amp;"?text="&amp;SUBSTITUTE("Bonjour "&amp;$A198&amp;", ici "&amp;'Paramètres'!$C$6&amp;". Petit rappel : il reste "&amp;FIXED(G198,0,TRUE)&amp;" FCFA à régler sur votre compte. Merci et bonne journée !"," ","%20"),"Relancer"))</f>
      </c>
      <c r="K198" s="16">
        <f>IF(N(G198)&gt;0,G198+ROW()/1000000,"")</f>
      </c>
    </row>
    <row r="199" spans="1:11" x14ac:dyDescent="0.25">
      <c r="A199" s="12"/>
      <c r="B199" s="12"/>
      <c r="C199" s="12"/>
      <c r="D199" s="13"/>
      <c r="E199" s="14">
        <f>IF($A199="","",SUMIFS('Opérations'!$E$6:$E$3005,'Opérations'!$B$6:$B$3005,$A199,'Opérations'!$C$6:$C$3005,"Crédit"))</f>
      </c>
      <c r="F199" s="14">
        <f>IF($A199="","",SUMIFS('Opérations'!$E$6:$E$3005,'Opérations'!$B$6:$B$3005,$A199,'Opérations'!$C$6:$C$3005,"Remboursement"))</f>
      </c>
      <c r="G199" s="14">
        <f>IF($A199="","",E199-F199)</f>
      </c>
      <c r="H199" s="15">
        <f>IF(OR($A199="",N(G199)&lt;=0),"",IF(SUMPRODUCT(MAX(('Opérations'!$B$6:$B$3005=$A199)*('Opérations'!$C$6:$C$3005="Crédit")*'Opérations'!$F$6:$F$3005))=0,"",SUMPRODUCT(MAX(('Opérations'!$B$6:$B$3005=$A199)*('Opérations'!$C$6:$C$3005="Crédit")*'Opérations'!$F$6:$F$3005))))</f>
      </c>
      <c r="I199" s="16">
        <f>IF($A199="","",IF(G199&lt;=0,"Soldé",IF(AND(H199&lt;&gt;"",H199&lt;TODAY()),"En retard",IF(AND(N(D199)&gt;0,G199&gt;D199),"Plafond dépassé","En cours"))))</f>
      </c>
      <c r="J199" s="17">
        <f>IF(OR($A199="",$B199="",N(G199)&lt;=0),"",HYPERLINK("https://wa.me/"&amp;IF(LEN(SUBSTITUTE(SUBSTITUTE(SUBSTITUTE(SUBSTITUTE(SUBSTITUTE($B199," ",""),"+",""),"-",""),".",""),"/",""))=9,"237"&amp;SUBSTITUTE(SUBSTITUTE(SUBSTITUTE(SUBSTITUTE(SUBSTITUTE($B199," ",""),"+",""),"-",""),".",""),"/",""),SUBSTITUTE(SUBSTITUTE(SUBSTITUTE(SUBSTITUTE(SUBSTITUTE($B199," ",""),"+",""),"-",""),".",""),"/",""))&amp;"?text="&amp;SUBSTITUTE("Bonjour "&amp;$A199&amp;", ici "&amp;'Paramètres'!$C$6&amp;". Petit rappel : il reste "&amp;FIXED(G199,0,TRUE)&amp;" FCFA à régler sur votre compte. Merci et bonne journée !"," ","%20"),"Relancer"))</f>
      </c>
      <c r="K199" s="16">
        <f>IF(N(G199)&gt;0,G199+ROW()/1000000,"")</f>
      </c>
    </row>
    <row r="200" spans="1:11" x14ac:dyDescent="0.25">
      <c r="A200" s="12"/>
      <c r="B200" s="12"/>
      <c r="C200" s="12"/>
      <c r="D200" s="13"/>
      <c r="E200" s="14">
        <f>IF($A200="","",SUMIFS('Opérations'!$E$6:$E$3005,'Opérations'!$B$6:$B$3005,$A200,'Opérations'!$C$6:$C$3005,"Crédit"))</f>
      </c>
      <c r="F200" s="14">
        <f>IF($A200="","",SUMIFS('Opérations'!$E$6:$E$3005,'Opérations'!$B$6:$B$3005,$A200,'Opérations'!$C$6:$C$3005,"Remboursement"))</f>
      </c>
      <c r="G200" s="14">
        <f>IF($A200="","",E200-F200)</f>
      </c>
      <c r="H200" s="15">
        <f>IF(OR($A200="",N(G200)&lt;=0),"",IF(SUMPRODUCT(MAX(('Opérations'!$B$6:$B$3005=$A200)*('Opérations'!$C$6:$C$3005="Crédit")*'Opérations'!$F$6:$F$3005))=0,"",SUMPRODUCT(MAX(('Opérations'!$B$6:$B$3005=$A200)*('Opérations'!$C$6:$C$3005="Crédit")*'Opérations'!$F$6:$F$3005))))</f>
      </c>
      <c r="I200" s="16">
        <f>IF($A200="","",IF(G200&lt;=0,"Soldé",IF(AND(H200&lt;&gt;"",H200&lt;TODAY()),"En retard",IF(AND(N(D200)&gt;0,G200&gt;D200),"Plafond dépassé","En cours"))))</f>
      </c>
      <c r="J200" s="17">
        <f>IF(OR($A200="",$B200="",N(G200)&lt;=0),"",HYPERLINK("https://wa.me/"&amp;IF(LEN(SUBSTITUTE(SUBSTITUTE(SUBSTITUTE(SUBSTITUTE(SUBSTITUTE($B200," ",""),"+",""),"-",""),".",""),"/",""))=9,"237"&amp;SUBSTITUTE(SUBSTITUTE(SUBSTITUTE(SUBSTITUTE(SUBSTITUTE($B200," ",""),"+",""),"-",""),".",""),"/",""),SUBSTITUTE(SUBSTITUTE(SUBSTITUTE(SUBSTITUTE(SUBSTITUTE($B200," ",""),"+",""),"-",""),".",""),"/",""))&amp;"?text="&amp;SUBSTITUTE("Bonjour "&amp;$A200&amp;", ici "&amp;'Paramètres'!$C$6&amp;". Petit rappel : il reste "&amp;FIXED(G200,0,TRUE)&amp;" FCFA à régler sur votre compte. Merci et bonne journée !"," ","%20"),"Relancer"))</f>
      </c>
      <c r="K200" s="16">
        <f>IF(N(G200)&gt;0,G200+ROW()/1000000,"")</f>
      </c>
    </row>
    <row r="201" spans="1:11" x14ac:dyDescent="0.25">
      <c r="A201" s="12"/>
      <c r="B201" s="12"/>
      <c r="C201" s="12"/>
      <c r="D201" s="13"/>
      <c r="E201" s="14">
        <f>IF($A201="","",SUMIFS('Opérations'!$E$6:$E$3005,'Opérations'!$B$6:$B$3005,$A201,'Opérations'!$C$6:$C$3005,"Crédit"))</f>
      </c>
      <c r="F201" s="14">
        <f>IF($A201="","",SUMIFS('Opérations'!$E$6:$E$3005,'Opérations'!$B$6:$B$3005,$A201,'Opérations'!$C$6:$C$3005,"Remboursement"))</f>
      </c>
      <c r="G201" s="14">
        <f>IF($A201="","",E201-F201)</f>
      </c>
      <c r="H201" s="15">
        <f>IF(OR($A201="",N(G201)&lt;=0),"",IF(SUMPRODUCT(MAX(('Opérations'!$B$6:$B$3005=$A201)*('Opérations'!$C$6:$C$3005="Crédit")*'Opérations'!$F$6:$F$3005))=0,"",SUMPRODUCT(MAX(('Opérations'!$B$6:$B$3005=$A201)*('Opérations'!$C$6:$C$3005="Crédit")*'Opérations'!$F$6:$F$3005))))</f>
      </c>
      <c r="I201" s="16">
        <f>IF($A201="","",IF(G201&lt;=0,"Soldé",IF(AND(H201&lt;&gt;"",H201&lt;TODAY()),"En retard",IF(AND(N(D201)&gt;0,G201&gt;D201),"Plafond dépassé","En cours"))))</f>
      </c>
      <c r="J201" s="17">
        <f>IF(OR($A201="",$B201="",N(G201)&lt;=0),"",HYPERLINK("https://wa.me/"&amp;IF(LEN(SUBSTITUTE(SUBSTITUTE(SUBSTITUTE(SUBSTITUTE(SUBSTITUTE($B201," ",""),"+",""),"-",""),".",""),"/",""))=9,"237"&amp;SUBSTITUTE(SUBSTITUTE(SUBSTITUTE(SUBSTITUTE(SUBSTITUTE($B201," ",""),"+",""),"-",""),".",""),"/",""),SUBSTITUTE(SUBSTITUTE(SUBSTITUTE(SUBSTITUTE(SUBSTITUTE($B201," ",""),"+",""),"-",""),".",""),"/",""))&amp;"?text="&amp;SUBSTITUTE("Bonjour "&amp;$A201&amp;", ici "&amp;'Paramètres'!$C$6&amp;". Petit rappel : il reste "&amp;FIXED(G201,0,TRUE)&amp;" FCFA à régler sur votre compte. Merci et bonne journée !"," ","%20"),"Relancer"))</f>
      </c>
      <c r="K201" s="16">
        <f>IF(N(G201)&gt;0,G201+ROW()/1000000,"")</f>
      </c>
    </row>
    <row r="202" spans="1:11" x14ac:dyDescent="0.25">
      <c r="A202" s="12"/>
      <c r="B202" s="12"/>
      <c r="C202" s="12"/>
      <c r="D202" s="13"/>
      <c r="E202" s="14">
        <f>IF($A202="","",SUMIFS('Opérations'!$E$6:$E$3005,'Opérations'!$B$6:$B$3005,$A202,'Opérations'!$C$6:$C$3005,"Crédit"))</f>
      </c>
      <c r="F202" s="14">
        <f>IF($A202="","",SUMIFS('Opérations'!$E$6:$E$3005,'Opérations'!$B$6:$B$3005,$A202,'Opérations'!$C$6:$C$3005,"Remboursement"))</f>
      </c>
      <c r="G202" s="14">
        <f>IF($A202="","",E202-F202)</f>
      </c>
      <c r="H202" s="15">
        <f>IF(OR($A202="",N(G202)&lt;=0),"",IF(SUMPRODUCT(MAX(('Opérations'!$B$6:$B$3005=$A202)*('Opérations'!$C$6:$C$3005="Crédit")*'Opérations'!$F$6:$F$3005))=0,"",SUMPRODUCT(MAX(('Opérations'!$B$6:$B$3005=$A202)*('Opérations'!$C$6:$C$3005="Crédit")*'Opérations'!$F$6:$F$3005))))</f>
      </c>
      <c r="I202" s="16">
        <f>IF($A202="","",IF(G202&lt;=0,"Soldé",IF(AND(H202&lt;&gt;"",H202&lt;TODAY()),"En retard",IF(AND(N(D202)&gt;0,G202&gt;D202),"Plafond dépassé","En cours"))))</f>
      </c>
      <c r="J202" s="17">
        <f>IF(OR($A202="",$B202="",N(G202)&lt;=0),"",HYPERLINK("https://wa.me/"&amp;IF(LEN(SUBSTITUTE(SUBSTITUTE(SUBSTITUTE(SUBSTITUTE(SUBSTITUTE($B202," ",""),"+",""),"-",""),".",""),"/",""))=9,"237"&amp;SUBSTITUTE(SUBSTITUTE(SUBSTITUTE(SUBSTITUTE(SUBSTITUTE($B202," ",""),"+",""),"-",""),".",""),"/",""),SUBSTITUTE(SUBSTITUTE(SUBSTITUTE(SUBSTITUTE(SUBSTITUTE($B202," ",""),"+",""),"-",""),".",""),"/",""))&amp;"?text="&amp;SUBSTITUTE("Bonjour "&amp;$A202&amp;", ici "&amp;'Paramètres'!$C$6&amp;". Petit rappel : il reste "&amp;FIXED(G202,0,TRUE)&amp;" FCFA à régler sur votre compte. Merci et bonne journée !"," ","%20"),"Relancer"))</f>
      </c>
      <c r="K202" s="16">
        <f>IF(N(G202)&gt;0,G202+ROW()/1000000,"")</f>
      </c>
    </row>
    <row r="203" spans="1:11" x14ac:dyDescent="0.25">
      <c r="A203" s="12"/>
      <c r="B203" s="12"/>
      <c r="C203" s="12"/>
      <c r="D203" s="13"/>
      <c r="E203" s="14">
        <f>IF($A203="","",SUMIFS('Opérations'!$E$6:$E$3005,'Opérations'!$B$6:$B$3005,$A203,'Opérations'!$C$6:$C$3005,"Crédit"))</f>
      </c>
      <c r="F203" s="14">
        <f>IF($A203="","",SUMIFS('Opérations'!$E$6:$E$3005,'Opérations'!$B$6:$B$3005,$A203,'Opérations'!$C$6:$C$3005,"Remboursement"))</f>
      </c>
      <c r="G203" s="14">
        <f>IF($A203="","",E203-F203)</f>
      </c>
      <c r="H203" s="15">
        <f>IF(OR($A203="",N(G203)&lt;=0),"",IF(SUMPRODUCT(MAX(('Opérations'!$B$6:$B$3005=$A203)*('Opérations'!$C$6:$C$3005="Crédit")*'Opérations'!$F$6:$F$3005))=0,"",SUMPRODUCT(MAX(('Opérations'!$B$6:$B$3005=$A203)*('Opérations'!$C$6:$C$3005="Crédit")*'Opérations'!$F$6:$F$3005))))</f>
      </c>
      <c r="I203" s="16">
        <f>IF($A203="","",IF(G203&lt;=0,"Soldé",IF(AND(H203&lt;&gt;"",H203&lt;TODAY()),"En retard",IF(AND(N(D203)&gt;0,G203&gt;D203),"Plafond dépassé","En cours"))))</f>
      </c>
      <c r="J203" s="17">
        <f>IF(OR($A203="",$B203="",N(G203)&lt;=0),"",HYPERLINK("https://wa.me/"&amp;IF(LEN(SUBSTITUTE(SUBSTITUTE(SUBSTITUTE(SUBSTITUTE(SUBSTITUTE($B203," ",""),"+",""),"-",""),".",""),"/",""))=9,"237"&amp;SUBSTITUTE(SUBSTITUTE(SUBSTITUTE(SUBSTITUTE(SUBSTITUTE($B203," ",""),"+",""),"-",""),".",""),"/",""),SUBSTITUTE(SUBSTITUTE(SUBSTITUTE(SUBSTITUTE(SUBSTITUTE($B203," ",""),"+",""),"-",""),".",""),"/",""))&amp;"?text="&amp;SUBSTITUTE("Bonjour "&amp;$A203&amp;", ici "&amp;'Paramètres'!$C$6&amp;". Petit rappel : il reste "&amp;FIXED(G203,0,TRUE)&amp;" FCFA à régler sur votre compte. Merci et bonne journée !"," ","%20"),"Relancer"))</f>
      </c>
      <c r="K203" s="16">
        <f>IF(N(G203)&gt;0,G203+ROW()/1000000,"")</f>
      </c>
    </row>
    <row r="204" spans="1:11" x14ac:dyDescent="0.25">
      <c r="A204" s="12"/>
      <c r="B204" s="12"/>
      <c r="C204" s="12"/>
      <c r="D204" s="13"/>
      <c r="E204" s="14">
        <f>IF($A204="","",SUMIFS('Opérations'!$E$6:$E$3005,'Opérations'!$B$6:$B$3005,$A204,'Opérations'!$C$6:$C$3005,"Crédit"))</f>
      </c>
      <c r="F204" s="14">
        <f>IF($A204="","",SUMIFS('Opérations'!$E$6:$E$3005,'Opérations'!$B$6:$B$3005,$A204,'Opérations'!$C$6:$C$3005,"Remboursement"))</f>
      </c>
      <c r="G204" s="14">
        <f>IF($A204="","",E204-F204)</f>
      </c>
      <c r="H204" s="15">
        <f>IF(OR($A204="",N(G204)&lt;=0),"",IF(SUMPRODUCT(MAX(('Opérations'!$B$6:$B$3005=$A204)*('Opérations'!$C$6:$C$3005="Crédit")*'Opérations'!$F$6:$F$3005))=0,"",SUMPRODUCT(MAX(('Opérations'!$B$6:$B$3005=$A204)*('Opérations'!$C$6:$C$3005="Crédit")*'Opérations'!$F$6:$F$3005))))</f>
      </c>
      <c r="I204" s="16">
        <f>IF($A204="","",IF(G204&lt;=0,"Soldé",IF(AND(H204&lt;&gt;"",H204&lt;TODAY()),"En retard",IF(AND(N(D204)&gt;0,G204&gt;D204),"Plafond dépassé","En cours"))))</f>
      </c>
      <c r="J204" s="17">
        <f>IF(OR($A204="",$B204="",N(G204)&lt;=0),"",HYPERLINK("https://wa.me/"&amp;IF(LEN(SUBSTITUTE(SUBSTITUTE(SUBSTITUTE(SUBSTITUTE(SUBSTITUTE($B204," ",""),"+",""),"-",""),".",""),"/",""))=9,"237"&amp;SUBSTITUTE(SUBSTITUTE(SUBSTITUTE(SUBSTITUTE(SUBSTITUTE($B204," ",""),"+",""),"-",""),".",""),"/",""),SUBSTITUTE(SUBSTITUTE(SUBSTITUTE(SUBSTITUTE(SUBSTITUTE($B204," ",""),"+",""),"-",""),".",""),"/",""))&amp;"?text="&amp;SUBSTITUTE("Bonjour "&amp;$A204&amp;", ici "&amp;'Paramètres'!$C$6&amp;". Petit rappel : il reste "&amp;FIXED(G204,0,TRUE)&amp;" FCFA à régler sur votre compte. Merci et bonne journée !"," ","%20"),"Relancer"))</f>
      </c>
      <c r="K204" s="16">
        <f>IF(N(G204)&gt;0,G204+ROW()/1000000,"")</f>
      </c>
    </row>
    <row r="205" spans="1:11" x14ac:dyDescent="0.25">
      <c r="A205" s="12"/>
      <c r="B205" s="12"/>
      <c r="C205" s="12"/>
      <c r="D205" s="13"/>
      <c r="E205" s="14">
        <f>IF($A205="","",SUMIFS('Opérations'!$E$6:$E$3005,'Opérations'!$B$6:$B$3005,$A205,'Opérations'!$C$6:$C$3005,"Crédit"))</f>
      </c>
      <c r="F205" s="14">
        <f>IF($A205="","",SUMIFS('Opérations'!$E$6:$E$3005,'Opérations'!$B$6:$B$3005,$A205,'Opérations'!$C$6:$C$3005,"Remboursement"))</f>
      </c>
      <c r="G205" s="14">
        <f>IF($A205="","",E205-F205)</f>
      </c>
      <c r="H205" s="15">
        <f>IF(OR($A205="",N(G205)&lt;=0),"",IF(SUMPRODUCT(MAX(('Opérations'!$B$6:$B$3005=$A205)*('Opérations'!$C$6:$C$3005="Crédit")*'Opérations'!$F$6:$F$3005))=0,"",SUMPRODUCT(MAX(('Opérations'!$B$6:$B$3005=$A205)*('Opérations'!$C$6:$C$3005="Crédit")*'Opérations'!$F$6:$F$3005))))</f>
      </c>
      <c r="I205" s="16">
        <f>IF($A205="","",IF(G205&lt;=0,"Soldé",IF(AND(H205&lt;&gt;"",H205&lt;TODAY()),"En retard",IF(AND(N(D205)&gt;0,G205&gt;D205),"Plafond dépassé","En cours"))))</f>
      </c>
      <c r="J205" s="17">
        <f>IF(OR($A205="",$B205="",N(G205)&lt;=0),"",HYPERLINK("https://wa.me/"&amp;IF(LEN(SUBSTITUTE(SUBSTITUTE(SUBSTITUTE(SUBSTITUTE(SUBSTITUTE($B205," ",""),"+",""),"-",""),".",""),"/",""))=9,"237"&amp;SUBSTITUTE(SUBSTITUTE(SUBSTITUTE(SUBSTITUTE(SUBSTITUTE($B205," ",""),"+",""),"-",""),".",""),"/",""),SUBSTITUTE(SUBSTITUTE(SUBSTITUTE(SUBSTITUTE(SUBSTITUTE($B205," ",""),"+",""),"-",""),".",""),"/",""))&amp;"?text="&amp;SUBSTITUTE("Bonjour "&amp;$A205&amp;", ici "&amp;'Paramètres'!$C$6&amp;". Petit rappel : il reste "&amp;FIXED(G205,0,TRUE)&amp;" FCFA à régler sur votre compte. Merci et bonne journée !"," ","%20"),"Relancer"))</f>
      </c>
      <c r="K205" s="16">
        <f>IF(N(G205)&gt;0,G205+ROW()/1000000,"")</f>
      </c>
    </row>
    <row r="206" spans="1:11" x14ac:dyDescent="0.25">
      <c r="A206" s="12"/>
      <c r="B206" s="12"/>
      <c r="C206" s="12"/>
      <c r="D206" s="13"/>
      <c r="E206" s="14">
        <f>IF($A206="","",SUMIFS('Opérations'!$E$6:$E$3005,'Opérations'!$B$6:$B$3005,$A206,'Opérations'!$C$6:$C$3005,"Crédit"))</f>
      </c>
      <c r="F206" s="14">
        <f>IF($A206="","",SUMIFS('Opérations'!$E$6:$E$3005,'Opérations'!$B$6:$B$3005,$A206,'Opérations'!$C$6:$C$3005,"Remboursement"))</f>
      </c>
      <c r="G206" s="14">
        <f>IF($A206="","",E206-F206)</f>
      </c>
      <c r="H206" s="15">
        <f>IF(OR($A206="",N(G206)&lt;=0),"",IF(SUMPRODUCT(MAX(('Opérations'!$B$6:$B$3005=$A206)*('Opérations'!$C$6:$C$3005="Crédit")*'Opérations'!$F$6:$F$3005))=0,"",SUMPRODUCT(MAX(('Opérations'!$B$6:$B$3005=$A206)*('Opérations'!$C$6:$C$3005="Crédit")*'Opérations'!$F$6:$F$3005))))</f>
      </c>
      <c r="I206" s="16">
        <f>IF($A206="","",IF(G206&lt;=0,"Soldé",IF(AND(H206&lt;&gt;"",H206&lt;TODAY()),"En retard",IF(AND(N(D206)&gt;0,G206&gt;D206),"Plafond dépassé","En cours"))))</f>
      </c>
      <c r="J206" s="17">
        <f>IF(OR($A206="",$B206="",N(G206)&lt;=0),"",HYPERLINK("https://wa.me/"&amp;IF(LEN(SUBSTITUTE(SUBSTITUTE(SUBSTITUTE(SUBSTITUTE(SUBSTITUTE($B206," ",""),"+",""),"-",""),".",""),"/",""))=9,"237"&amp;SUBSTITUTE(SUBSTITUTE(SUBSTITUTE(SUBSTITUTE(SUBSTITUTE($B206," ",""),"+",""),"-",""),".",""),"/",""),SUBSTITUTE(SUBSTITUTE(SUBSTITUTE(SUBSTITUTE(SUBSTITUTE($B206," ",""),"+",""),"-",""),".",""),"/",""))&amp;"?text="&amp;SUBSTITUTE("Bonjour "&amp;$A206&amp;", ici "&amp;'Paramètres'!$C$6&amp;". Petit rappel : il reste "&amp;FIXED(G206,0,TRUE)&amp;" FCFA à régler sur votre compte. Merci et bonne journée !"," ","%20"),"Relancer"))</f>
      </c>
      <c r="K206" s="16">
        <f>IF(N(G206)&gt;0,G206+ROW()/1000000,"")</f>
      </c>
    </row>
    <row r="207" spans="1:11" x14ac:dyDescent="0.25">
      <c r="A207" s="12"/>
      <c r="B207" s="12"/>
      <c r="C207" s="12"/>
      <c r="D207" s="13"/>
      <c r="E207" s="14">
        <f>IF($A207="","",SUMIFS('Opérations'!$E$6:$E$3005,'Opérations'!$B$6:$B$3005,$A207,'Opérations'!$C$6:$C$3005,"Crédit"))</f>
      </c>
      <c r="F207" s="14">
        <f>IF($A207="","",SUMIFS('Opérations'!$E$6:$E$3005,'Opérations'!$B$6:$B$3005,$A207,'Opérations'!$C$6:$C$3005,"Remboursement"))</f>
      </c>
      <c r="G207" s="14">
        <f>IF($A207="","",E207-F207)</f>
      </c>
      <c r="H207" s="15">
        <f>IF(OR($A207="",N(G207)&lt;=0),"",IF(SUMPRODUCT(MAX(('Opérations'!$B$6:$B$3005=$A207)*('Opérations'!$C$6:$C$3005="Crédit")*'Opérations'!$F$6:$F$3005))=0,"",SUMPRODUCT(MAX(('Opérations'!$B$6:$B$3005=$A207)*('Opérations'!$C$6:$C$3005="Crédit")*'Opérations'!$F$6:$F$3005))))</f>
      </c>
      <c r="I207" s="16">
        <f>IF($A207="","",IF(G207&lt;=0,"Soldé",IF(AND(H207&lt;&gt;"",H207&lt;TODAY()),"En retard",IF(AND(N(D207)&gt;0,G207&gt;D207),"Plafond dépassé","En cours"))))</f>
      </c>
      <c r="J207" s="17">
        <f>IF(OR($A207="",$B207="",N(G207)&lt;=0),"",HYPERLINK("https://wa.me/"&amp;IF(LEN(SUBSTITUTE(SUBSTITUTE(SUBSTITUTE(SUBSTITUTE(SUBSTITUTE($B207," ",""),"+",""),"-",""),".",""),"/",""))=9,"237"&amp;SUBSTITUTE(SUBSTITUTE(SUBSTITUTE(SUBSTITUTE(SUBSTITUTE($B207," ",""),"+",""),"-",""),".",""),"/",""),SUBSTITUTE(SUBSTITUTE(SUBSTITUTE(SUBSTITUTE(SUBSTITUTE($B207," ",""),"+",""),"-",""),".",""),"/",""))&amp;"?text="&amp;SUBSTITUTE("Bonjour "&amp;$A207&amp;", ici "&amp;'Paramètres'!$C$6&amp;". Petit rappel : il reste "&amp;FIXED(G207,0,TRUE)&amp;" FCFA à régler sur votre compte. Merci et bonne journée !"," ","%20"),"Relancer"))</f>
      </c>
      <c r="K207" s="16">
        <f>IF(N(G207)&gt;0,G207+ROW()/1000000,"")</f>
      </c>
    </row>
    <row r="208" spans="1:11" x14ac:dyDescent="0.25">
      <c r="A208" s="12"/>
      <c r="B208" s="12"/>
      <c r="C208" s="12"/>
      <c r="D208" s="13"/>
      <c r="E208" s="14">
        <f>IF($A208="","",SUMIFS('Opérations'!$E$6:$E$3005,'Opérations'!$B$6:$B$3005,$A208,'Opérations'!$C$6:$C$3005,"Crédit"))</f>
      </c>
      <c r="F208" s="14">
        <f>IF($A208="","",SUMIFS('Opérations'!$E$6:$E$3005,'Opérations'!$B$6:$B$3005,$A208,'Opérations'!$C$6:$C$3005,"Remboursement"))</f>
      </c>
      <c r="G208" s="14">
        <f>IF($A208="","",E208-F208)</f>
      </c>
      <c r="H208" s="15">
        <f>IF(OR($A208="",N(G208)&lt;=0),"",IF(SUMPRODUCT(MAX(('Opérations'!$B$6:$B$3005=$A208)*('Opérations'!$C$6:$C$3005="Crédit")*'Opérations'!$F$6:$F$3005))=0,"",SUMPRODUCT(MAX(('Opérations'!$B$6:$B$3005=$A208)*('Opérations'!$C$6:$C$3005="Crédit")*'Opérations'!$F$6:$F$3005))))</f>
      </c>
      <c r="I208" s="16">
        <f>IF($A208="","",IF(G208&lt;=0,"Soldé",IF(AND(H208&lt;&gt;"",H208&lt;TODAY()),"En retard",IF(AND(N(D208)&gt;0,G208&gt;D208),"Plafond dépassé","En cours"))))</f>
      </c>
      <c r="J208" s="17">
        <f>IF(OR($A208="",$B208="",N(G208)&lt;=0),"",HYPERLINK("https://wa.me/"&amp;IF(LEN(SUBSTITUTE(SUBSTITUTE(SUBSTITUTE(SUBSTITUTE(SUBSTITUTE($B208," ",""),"+",""),"-",""),".",""),"/",""))=9,"237"&amp;SUBSTITUTE(SUBSTITUTE(SUBSTITUTE(SUBSTITUTE(SUBSTITUTE($B208," ",""),"+",""),"-",""),".",""),"/",""),SUBSTITUTE(SUBSTITUTE(SUBSTITUTE(SUBSTITUTE(SUBSTITUTE($B208," ",""),"+",""),"-",""),".",""),"/",""))&amp;"?text="&amp;SUBSTITUTE("Bonjour "&amp;$A208&amp;", ici "&amp;'Paramètres'!$C$6&amp;". Petit rappel : il reste "&amp;FIXED(G208,0,TRUE)&amp;" FCFA à régler sur votre compte. Merci et bonne journée !"," ","%20"),"Relancer"))</f>
      </c>
      <c r="K208" s="16">
        <f>IF(N(G208)&gt;0,G208+ROW()/1000000,"")</f>
      </c>
    </row>
    <row r="209" spans="1:11" x14ac:dyDescent="0.25">
      <c r="A209" s="12"/>
      <c r="B209" s="12"/>
      <c r="C209" s="12"/>
      <c r="D209" s="13"/>
      <c r="E209" s="14">
        <f>IF($A209="","",SUMIFS('Opérations'!$E$6:$E$3005,'Opérations'!$B$6:$B$3005,$A209,'Opérations'!$C$6:$C$3005,"Crédit"))</f>
      </c>
      <c r="F209" s="14">
        <f>IF($A209="","",SUMIFS('Opérations'!$E$6:$E$3005,'Opérations'!$B$6:$B$3005,$A209,'Opérations'!$C$6:$C$3005,"Remboursement"))</f>
      </c>
      <c r="G209" s="14">
        <f>IF($A209="","",E209-F209)</f>
      </c>
      <c r="H209" s="15">
        <f>IF(OR($A209="",N(G209)&lt;=0),"",IF(SUMPRODUCT(MAX(('Opérations'!$B$6:$B$3005=$A209)*('Opérations'!$C$6:$C$3005="Crédit")*'Opérations'!$F$6:$F$3005))=0,"",SUMPRODUCT(MAX(('Opérations'!$B$6:$B$3005=$A209)*('Opérations'!$C$6:$C$3005="Crédit")*'Opérations'!$F$6:$F$3005))))</f>
      </c>
      <c r="I209" s="16">
        <f>IF($A209="","",IF(G209&lt;=0,"Soldé",IF(AND(H209&lt;&gt;"",H209&lt;TODAY()),"En retard",IF(AND(N(D209)&gt;0,G209&gt;D209),"Plafond dépassé","En cours"))))</f>
      </c>
      <c r="J209" s="17">
        <f>IF(OR($A209="",$B209="",N(G209)&lt;=0),"",HYPERLINK("https://wa.me/"&amp;IF(LEN(SUBSTITUTE(SUBSTITUTE(SUBSTITUTE(SUBSTITUTE(SUBSTITUTE($B209," ",""),"+",""),"-",""),".",""),"/",""))=9,"237"&amp;SUBSTITUTE(SUBSTITUTE(SUBSTITUTE(SUBSTITUTE(SUBSTITUTE($B209," ",""),"+",""),"-",""),".",""),"/",""),SUBSTITUTE(SUBSTITUTE(SUBSTITUTE(SUBSTITUTE(SUBSTITUTE($B209," ",""),"+",""),"-",""),".",""),"/",""))&amp;"?text="&amp;SUBSTITUTE("Bonjour "&amp;$A209&amp;", ici "&amp;'Paramètres'!$C$6&amp;". Petit rappel : il reste "&amp;FIXED(G209,0,TRUE)&amp;" FCFA à régler sur votre compte. Merci et bonne journée !"," ","%20"),"Relancer"))</f>
      </c>
      <c r="K209" s="16">
        <f>IF(N(G209)&gt;0,G209+ROW()/1000000,"")</f>
      </c>
    </row>
    <row r="210" spans="1:11" x14ac:dyDescent="0.25">
      <c r="A210" s="12"/>
      <c r="B210" s="12"/>
      <c r="C210" s="12"/>
      <c r="D210" s="13"/>
      <c r="E210" s="14">
        <f>IF($A210="","",SUMIFS('Opérations'!$E$6:$E$3005,'Opérations'!$B$6:$B$3005,$A210,'Opérations'!$C$6:$C$3005,"Crédit"))</f>
      </c>
      <c r="F210" s="14">
        <f>IF($A210="","",SUMIFS('Opérations'!$E$6:$E$3005,'Opérations'!$B$6:$B$3005,$A210,'Opérations'!$C$6:$C$3005,"Remboursement"))</f>
      </c>
      <c r="G210" s="14">
        <f>IF($A210="","",E210-F210)</f>
      </c>
      <c r="H210" s="15">
        <f>IF(OR($A210="",N(G210)&lt;=0),"",IF(SUMPRODUCT(MAX(('Opérations'!$B$6:$B$3005=$A210)*('Opérations'!$C$6:$C$3005="Crédit")*'Opérations'!$F$6:$F$3005))=0,"",SUMPRODUCT(MAX(('Opérations'!$B$6:$B$3005=$A210)*('Opérations'!$C$6:$C$3005="Crédit")*'Opérations'!$F$6:$F$3005))))</f>
      </c>
      <c r="I210" s="16">
        <f>IF($A210="","",IF(G210&lt;=0,"Soldé",IF(AND(H210&lt;&gt;"",H210&lt;TODAY()),"En retard",IF(AND(N(D210)&gt;0,G210&gt;D210),"Plafond dépassé","En cours"))))</f>
      </c>
      <c r="J210" s="17">
        <f>IF(OR($A210="",$B210="",N(G210)&lt;=0),"",HYPERLINK("https://wa.me/"&amp;IF(LEN(SUBSTITUTE(SUBSTITUTE(SUBSTITUTE(SUBSTITUTE(SUBSTITUTE($B210," ",""),"+",""),"-",""),".",""),"/",""))=9,"237"&amp;SUBSTITUTE(SUBSTITUTE(SUBSTITUTE(SUBSTITUTE(SUBSTITUTE($B210," ",""),"+",""),"-",""),".",""),"/",""),SUBSTITUTE(SUBSTITUTE(SUBSTITUTE(SUBSTITUTE(SUBSTITUTE($B210," ",""),"+",""),"-",""),".",""),"/",""))&amp;"?text="&amp;SUBSTITUTE("Bonjour "&amp;$A210&amp;", ici "&amp;'Paramètres'!$C$6&amp;". Petit rappel : il reste "&amp;FIXED(G210,0,TRUE)&amp;" FCFA à régler sur votre compte. Merci et bonne journée !"," ","%20"),"Relancer"))</f>
      </c>
      <c r="K210" s="16">
        <f>IF(N(G210)&gt;0,G210+ROW()/1000000,"")</f>
      </c>
    </row>
    <row r="211" spans="1:11" x14ac:dyDescent="0.25">
      <c r="A211" s="12"/>
      <c r="B211" s="12"/>
      <c r="C211" s="12"/>
      <c r="D211" s="13"/>
      <c r="E211" s="14">
        <f>IF($A211="","",SUMIFS('Opérations'!$E$6:$E$3005,'Opérations'!$B$6:$B$3005,$A211,'Opérations'!$C$6:$C$3005,"Crédit"))</f>
      </c>
      <c r="F211" s="14">
        <f>IF($A211="","",SUMIFS('Opérations'!$E$6:$E$3005,'Opérations'!$B$6:$B$3005,$A211,'Opérations'!$C$6:$C$3005,"Remboursement"))</f>
      </c>
      <c r="G211" s="14">
        <f>IF($A211="","",E211-F211)</f>
      </c>
      <c r="H211" s="15">
        <f>IF(OR($A211="",N(G211)&lt;=0),"",IF(SUMPRODUCT(MAX(('Opérations'!$B$6:$B$3005=$A211)*('Opérations'!$C$6:$C$3005="Crédit")*'Opérations'!$F$6:$F$3005))=0,"",SUMPRODUCT(MAX(('Opérations'!$B$6:$B$3005=$A211)*('Opérations'!$C$6:$C$3005="Crédit")*'Opérations'!$F$6:$F$3005))))</f>
      </c>
      <c r="I211" s="16">
        <f>IF($A211="","",IF(G211&lt;=0,"Soldé",IF(AND(H211&lt;&gt;"",H211&lt;TODAY()),"En retard",IF(AND(N(D211)&gt;0,G211&gt;D211),"Plafond dépassé","En cours"))))</f>
      </c>
      <c r="J211" s="17">
        <f>IF(OR($A211="",$B211="",N(G211)&lt;=0),"",HYPERLINK("https://wa.me/"&amp;IF(LEN(SUBSTITUTE(SUBSTITUTE(SUBSTITUTE(SUBSTITUTE(SUBSTITUTE($B211," ",""),"+",""),"-",""),".",""),"/",""))=9,"237"&amp;SUBSTITUTE(SUBSTITUTE(SUBSTITUTE(SUBSTITUTE(SUBSTITUTE($B211," ",""),"+",""),"-",""),".",""),"/",""),SUBSTITUTE(SUBSTITUTE(SUBSTITUTE(SUBSTITUTE(SUBSTITUTE($B211," ",""),"+",""),"-",""),".",""),"/",""))&amp;"?text="&amp;SUBSTITUTE("Bonjour "&amp;$A211&amp;", ici "&amp;'Paramètres'!$C$6&amp;". Petit rappel : il reste "&amp;FIXED(G211,0,TRUE)&amp;" FCFA à régler sur votre compte. Merci et bonne journée !"," ","%20"),"Relancer"))</f>
      </c>
      <c r="K211" s="16">
        <f>IF(N(G211)&gt;0,G211+ROW()/1000000,"")</f>
      </c>
    </row>
    <row r="212" spans="1:11" x14ac:dyDescent="0.25">
      <c r="A212" s="12"/>
      <c r="B212" s="12"/>
      <c r="C212" s="12"/>
      <c r="D212" s="13"/>
      <c r="E212" s="14">
        <f>IF($A212="","",SUMIFS('Opérations'!$E$6:$E$3005,'Opérations'!$B$6:$B$3005,$A212,'Opérations'!$C$6:$C$3005,"Crédit"))</f>
      </c>
      <c r="F212" s="14">
        <f>IF($A212="","",SUMIFS('Opérations'!$E$6:$E$3005,'Opérations'!$B$6:$B$3005,$A212,'Opérations'!$C$6:$C$3005,"Remboursement"))</f>
      </c>
      <c r="G212" s="14">
        <f>IF($A212="","",E212-F212)</f>
      </c>
      <c r="H212" s="15">
        <f>IF(OR($A212="",N(G212)&lt;=0),"",IF(SUMPRODUCT(MAX(('Opérations'!$B$6:$B$3005=$A212)*('Opérations'!$C$6:$C$3005="Crédit")*'Opérations'!$F$6:$F$3005))=0,"",SUMPRODUCT(MAX(('Opérations'!$B$6:$B$3005=$A212)*('Opérations'!$C$6:$C$3005="Crédit")*'Opérations'!$F$6:$F$3005))))</f>
      </c>
      <c r="I212" s="16">
        <f>IF($A212="","",IF(G212&lt;=0,"Soldé",IF(AND(H212&lt;&gt;"",H212&lt;TODAY()),"En retard",IF(AND(N(D212)&gt;0,G212&gt;D212),"Plafond dépassé","En cours"))))</f>
      </c>
      <c r="J212" s="17">
        <f>IF(OR($A212="",$B212="",N(G212)&lt;=0),"",HYPERLINK("https://wa.me/"&amp;IF(LEN(SUBSTITUTE(SUBSTITUTE(SUBSTITUTE(SUBSTITUTE(SUBSTITUTE($B212," ",""),"+",""),"-",""),".",""),"/",""))=9,"237"&amp;SUBSTITUTE(SUBSTITUTE(SUBSTITUTE(SUBSTITUTE(SUBSTITUTE($B212," ",""),"+",""),"-",""),".",""),"/",""),SUBSTITUTE(SUBSTITUTE(SUBSTITUTE(SUBSTITUTE(SUBSTITUTE($B212," ",""),"+",""),"-",""),".",""),"/",""))&amp;"?text="&amp;SUBSTITUTE("Bonjour "&amp;$A212&amp;", ici "&amp;'Paramètres'!$C$6&amp;". Petit rappel : il reste "&amp;FIXED(G212,0,TRUE)&amp;" FCFA à régler sur votre compte. Merci et bonne journée !"," ","%20"),"Relancer"))</f>
      </c>
      <c r="K212" s="16">
        <f>IF(N(G212)&gt;0,G212+ROW()/1000000,"")</f>
      </c>
    </row>
    <row r="213" spans="1:11" x14ac:dyDescent="0.25">
      <c r="A213" s="12"/>
      <c r="B213" s="12"/>
      <c r="C213" s="12"/>
      <c r="D213" s="13"/>
      <c r="E213" s="14">
        <f>IF($A213="","",SUMIFS('Opérations'!$E$6:$E$3005,'Opérations'!$B$6:$B$3005,$A213,'Opérations'!$C$6:$C$3005,"Crédit"))</f>
      </c>
      <c r="F213" s="14">
        <f>IF($A213="","",SUMIFS('Opérations'!$E$6:$E$3005,'Opérations'!$B$6:$B$3005,$A213,'Opérations'!$C$6:$C$3005,"Remboursement"))</f>
      </c>
      <c r="G213" s="14">
        <f>IF($A213="","",E213-F213)</f>
      </c>
      <c r="H213" s="15">
        <f>IF(OR($A213="",N(G213)&lt;=0),"",IF(SUMPRODUCT(MAX(('Opérations'!$B$6:$B$3005=$A213)*('Opérations'!$C$6:$C$3005="Crédit")*'Opérations'!$F$6:$F$3005))=0,"",SUMPRODUCT(MAX(('Opérations'!$B$6:$B$3005=$A213)*('Opérations'!$C$6:$C$3005="Crédit")*'Opérations'!$F$6:$F$3005))))</f>
      </c>
      <c r="I213" s="16">
        <f>IF($A213="","",IF(G213&lt;=0,"Soldé",IF(AND(H213&lt;&gt;"",H213&lt;TODAY()),"En retard",IF(AND(N(D213)&gt;0,G213&gt;D213),"Plafond dépassé","En cours"))))</f>
      </c>
      <c r="J213" s="17">
        <f>IF(OR($A213="",$B213="",N(G213)&lt;=0),"",HYPERLINK("https://wa.me/"&amp;IF(LEN(SUBSTITUTE(SUBSTITUTE(SUBSTITUTE(SUBSTITUTE(SUBSTITUTE($B213," ",""),"+",""),"-",""),".",""),"/",""))=9,"237"&amp;SUBSTITUTE(SUBSTITUTE(SUBSTITUTE(SUBSTITUTE(SUBSTITUTE($B213," ",""),"+",""),"-",""),".",""),"/",""),SUBSTITUTE(SUBSTITUTE(SUBSTITUTE(SUBSTITUTE(SUBSTITUTE($B213," ",""),"+",""),"-",""),".",""),"/",""))&amp;"?text="&amp;SUBSTITUTE("Bonjour "&amp;$A213&amp;", ici "&amp;'Paramètres'!$C$6&amp;". Petit rappel : il reste "&amp;FIXED(G213,0,TRUE)&amp;" FCFA à régler sur votre compte. Merci et bonne journée !"," ","%20"),"Relancer"))</f>
      </c>
      <c r="K213" s="16">
        <f>IF(N(G213)&gt;0,G213+ROW()/1000000,"")</f>
      </c>
    </row>
    <row r="214" spans="1:11" x14ac:dyDescent="0.25">
      <c r="A214" s="12"/>
      <c r="B214" s="12"/>
      <c r="C214" s="12"/>
      <c r="D214" s="13"/>
      <c r="E214" s="14">
        <f>IF($A214="","",SUMIFS('Opérations'!$E$6:$E$3005,'Opérations'!$B$6:$B$3005,$A214,'Opérations'!$C$6:$C$3005,"Crédit"))</f>
      </c>
      <c r="F214" s="14">
        <f>IF($A214="","",SUMIFS('Opérations'!$E$6:$E$3005,'Opérations'!$B$6:$B$3005,$A214,'Opérations'!$C$6:$C$3005,"Remboursement"))</f>
      </c>
      <c r="G214" s="14">
        <f>IF($A214="","",E214-F214)</f>
      </c>
      <c r="H214" s="15">
        <f>IF(OR($A214="",N(G214)&lt;=0),"",IF(SUMPRODUCT(MAX(('Opérations'!$B$6:$B$3005=$A214)*('Opérations'!$C$6:$C$3005="Crédit")*'Opérations'!$F$6:$F$3005))=0,"",SUMPRODUCT(MAX(('Opérations'!$B$6:$B$3005=$A214)*('Opérations'!$C$6:$C$3005="Crédit")*'Opérations'!$F$6:$F$3005))))</f>
      </c>
      <c r="I214" s="16">
        <f>IF($A214="","",IF(G214&lt;=0,"Soldé",IF(AND(H214&lt;&gt;"",H214&lt;TODAY()),"En retard",IF(AND(N(D214)&gt;0,G214&gt;D214),"Plafond dépassé","En cours"))))</f>
      </c>
      <c r="J214" s="17">
        <f>IF(OR($A214="",$B214="",N(G214)&lt;=0),"",HYPERLINK("https://wa.me/"&amp;IF(LEN(SUBSTITUTE(SUBSTITUTE(SUBSTITUTE(SUBSTITUTE(SUBSTITUTE($B214," ",""),"+",""),"-",""),".",""),"/",""))=9,"237"&amp;SUBSTITUTE(SUBSTITUTE(SUBSTITUTE(SUBSTITUTE(SUBSTITUTE($B214," ",""),"+",""),"-",""),".",""),"/",""),SUBSTITUTE(SUBSTITUTE(SUBSTITUTE(SUBSTITUTE(SUBSTITUTE($B214," ",""),"+",""),"-",""),".",""),"/",""))&amp;"?text="&amp;SUBSTITUTE("Bonjour "&amp;$A214&amp;", ici "&amp;'Paramètres'!$C$6&amp;". Petit rappel : il reste "&amp;FIXED(G214,0,TRUE)&amp;" FCFA à régler sur votre compte. Merci et bonne journée !"," ","%20"),"Relancer"))</f>
      </c>
      <c r="K214" s="16">
        <f>IF(N(G214)&gt;0,G214+ROW()/1000000,"")</f>
      </c>
    </row>
    <row r="215" spans="1:11" x14ac:dyDescent="0.25">
      <c r="A215" s="12"/>
      <c r="B215" s="12"/>
      <c r="C215" s="12"/>
      <c r="D215" s="13"/>
      <c r="E215" s="14">
        <f>IF($A215="","",SUMIFS('Opérations'!$E$6:$E$3005,'Opérations'!$B$6:$B$3005,$A215,'Opérations'!$C$6:$C$3005,"Crédit"))</f>
      </c>
      <c r="F215" s="14">
        <f>IF($A215="","",SUMIFS('Opérations'!$E$6:$E$3005,'Opérations'!$B$6:$B$3005,$A215,'Opérations'!$C$6:$C$3005,"Remboursement"))</f>
      </c>
      <c r="G215" s="14">
        <f>IF($A215="","",E215-F215)</f>
      </c>
      <c r="H215" s="15">
        <f>IF(OR($A215="",N(G215)&lt;=0),"",IF(SUMPRODUCT(MAX(('Opérations'!$B$6:$B$3005=$A215)*('Opérations'!$C$6:$C$3005="Crédit")*'Opérations'!$F$6:$F$3005))=0,"",SUMPRODUCT(MAX(('Opérations'!$B$6:$B$3005=$A215)*('Opérations'!$C$6:$C$3005="Crédit")*'Opérations'!$F$6:$F$3005))))</f>
      </c>
      <c r="I215" s="16">
        <f>IF($A215="","",IF(G215&lt;=0,"Soldé",IF(AND(H215&lt;&gt;"",H215&lt;TODAY()),"En retard",IF(AND(N(D215)&gt;0,G215&gt;D215),"Plafond dépassé","En cours"))))</f>
      </c>
      <c r="J215" s="17">
        <f>IF(OR($A215="",$B215="",N(G215)&lt;=0),"",HYPERLINK("https://wa.me/"&amp;IF(LEN(SUBSTITUTE(SUBSTITUTE(SUBSTITUTE(SUBSTITUTE(SUBSTITUTE($B215," ",""),"+",""),"-",""),".",""),"/",""))=9,"237"&amp;SUBSTITUTE(SUBSTITUTE(SUBSTITUTE(SUBSTITUTE(SUBSTITUTE($B215," ",""),"+",""),"-",""),".",""),"/",""),SUBSTITUTE(SUBSTITUTE(SUBSTITUTE(SUBSTITUTE(SUBSTITUTE($B215," ",""),"+",""),"-",""),".",""),"/",""))&amp;"?text="&amp;SUBSTITUTE("Bonjour "&amp;$A215&amp;", ici "&amp;'Paramètres'!$C$6&amp;". Petit rappel : il reste "&amp;FIXED(G215,0,TRUE)&amp;" FCFA à régler sur votre compte. Merci et bonne journée !"," ","%20"),"Relancer"))</f>
      </c>
      <c r="K215" s="16">
        <f>IF(N(G215)&gt;0,G215+ROW()/1000000,"")</f>
      </c>
    </row>
    <row r="216" spans="1:11" x14ac:dyDescent="0.25">
      <c r="A216" s="12"/>
      <c r="B216" s="12"/>
      <c r="C216" s="12"/>
      <c r="D216" s="13"/>
      <c r="E216" s="14">
        <f>IF($A216="","",SUMIFS('Opérations'!$E$6:$E$3005,'Opérations'!$B$6:$B$3005,$A216,'Opérations'!$C$6:$C$3005,"Crédit"))</f>
      </c>
      <c r="F216" s="14">
        <f>IF($A216="","",SUMIFS('Opérations'!$E$6:$E$3005,'Opérations'!$B$6:$B$3005,$A216,'Opérations'!$C$6:$C$3005,"Remboursement"))</f>
      </c>
      <c r="G216" s="14">
        <f>IF($A216="","",E216-F216)</f>
      </c>
      <c r="H216" s="15">
        <f>IF(OR($A216="",N(G216)&lt;=0),"",IF(SUMPRODUCT(MAX(('Opérations'!$B$6:$B$3005=$A216)*('Opérations'!$C$6:$C$3005="Crédit")*'Opérations'!$F$6:$F$3005))=0,"",SUMPRODUCT(MAX(('Opérations'!$B$6:$B$3005=$A216)*('Opérations'!$C$6:$C$3005="Crédit")*'Opérations'!$F$6:$F$3005))))</f>
      </c>
      <c r="I216" s="16">
        <f>IF($A216="","",IF(G216&lt;=0,"Soldé",IF(AND(H216&lt;&gt;"",H216&lt;TODAY()),"En retard",IF(AND(N(D216)&gt;0,G216&gt;D216),"Plafond dépassé","En cours"))))</f>
      </c>
      <c r="J216" s="17">
        <f>IF(OR($A216="",$B216="",N(G216)&lt;=0),"",HYPERLINK("https://wa.me/"&amp;IF(LEN(SUBSTITUTE(SUBSTITUTE(SUBSTITUTE(SUBSTITUTE(SUBSTITUTE($B216," ",""),"+",""),"-",""),".",""),"/",""))=9,"237"&amp;SUBSTITUTE(SUBSTITUTE(SUBSTITUTE(SUBSTITUTE(SUBSTITUTE($B216," ",""),"+",""),"-",""),".",""),"/",""),SUBSTITUTE(SUBSTITUTE(SUBSTITUTE(SUBSTITUTE(SUBSTITUTE($B216," ",""),"+",""),"-",""),".",""),"/",""))&amp;"?text="&amp;SUBSTITUTE("Bonjour "&amp;$A216&amp;", ici "&amp;'Paramètres'!$C$6&amp;". Petit rappel : il reste "&amp;FIXED(G216,0,TRUE)&amp;" FCFA à régler sur votre compte. Merci et bonne journée !"," ","%20"),"Relancer"))</f>
      </c>
      <c r="K216" s="16">
        <f>IF(N(G216)&gt;0,G216+ROW()/1000000,"")</f>
      </c>
    </row>
    <row r="217" spans="1:11" x14ac:dyDescent="0.25">
      <c r="A217" s="12"/>
      <c r="B217" s="12"/>
      <c r="C217" s="12"/>
      <c r="D217" s="13"/>
      <c r="E217" s="14">
        <f>IF($A217="","",SUMIFS('Opérations'!$E$6:$E$3005,'Opérations'!$B$6:$B$3005,$A217,'Opérations'!$C$6:$C$3005,"Crédit"))</f>
      </c>
      <c r="F217" s="14">
        <f>IF($A217="","",SUMIFS('Opérations'!$E$6:$E$3005,'Opérations'!$B$6:$B$3005,$A217,'Opérations'!$C$6:$C$3005,"Remboursement"))</f>
      </c>
      <c r="G217" s="14">
        <f>IF($A217="","",E217-F217)</f>
      </c>
      <c r="H217" s="15">
        <f>IF(OR($A217="",N(G217)&lt;=0),"",IF(SUMPRODUCT(MAX(('Opérations'!$B$6:$B$3005=$A217)*('Opérations'!$C$6:$C$3005="Crédit")*'Opérations'!$F$6:$F$3005))=0,"",SUMPRODUCT(MAX(('Opérations'!$B$6:$B$3005=$A217)*('Opérations'!$C$6:$C$3005="Crédit")*'Opérations'!$F$6:$F$3005))))</f>
      </c>
      <c r="I217" s="16">
        <f>IF($A217="","",IF(G217&lt;=0,"Soldé",IF(AND(H217&lt;&gt;"",H217&lt;TODAY()),"En retard",IF(AND(N(D217)&gt;0,G217&gt;D217),"Plafond dépassé","En cours"))))</f>
      </c>
      <c r="J217" s="17">
        <f>IF(OR($A217="",$B217="",N(G217)&lt;=0),"",HYPERLINK("https://wa.me/"&amp;IF(LEN(SUBSTITUTE(SUBSTITUTE(SUBSTITUTE(SUBSTITUTE(SUBSTITUTE($B217," ",""),"+",""),"-",""),".",""),"/",""))=9,"237"&amp;SUBSTITUTE(SUBSTITUTE(SUBSTITUTE(SUBSTITUTE(SUBSTITUTE($B217," ",""),"+",""),"-",""),".",""),"/",""),SUBSTITUTE(SUBSTITUTE(SUBSTITUTE(SUBSTITUTE(SUBSTITUTE($B217," ",""),"+",""),"-",""),".",""),"/",""))&amp;"?text="&amp;SUBSTITUTE("Bonjour "&amp;$A217&amp;", ici "&amp;'Paramètres'!$C$6&amp;". Petit rappel : il reste "&amp;FIXED(G217,0,TRUE)&amp;" FCFA à régler sur votre compte. Merci et bonne journée !"," ","%20"),"Relancer"))</f>
      </c>
      <c r="K217" s="16">
        <f>IF(N(G217)&gt;0,G217+ROW()/1000000,"")</f>
      </c>
    </row>
    <row r="218" spans="1:11" x14ac:dyDescent="0.25">
      <c r="A218" s="12"/>
      <c r="B218" s="12"/>
      <c r="C218" s="12"/>
      <c r="D218" s="13"/>
      <c r="E218" s="14">
        <f>IF($A218="","",SUMIFS('Opérations'!$E$6:$E$3005,'Opérations'!$B$6:$B$3005,$A218,'Opérations'!$C$6:$C$3005,"Crédit"))</f>
      </c>
      <c r="F218" s="14">
        <f>IF($A218="","",SUMIFS('Opérations'!$E$6:$E$3005,'Opérations'!$B$6:$B$3005,$A218,'Opérations'!$C$6:$C$3005,"Remboursement"))</f>
      </c>
      <c r="G218" s="14">
        <f>IF($A218="","",E218-F218)</f>
      </c>
      <c r="H218" s="15">
        <f>IF(OR($A218="",N(G218)&lt;=0),"",IF(SUMPRODUCT(MAX(('Opérations'!$B$6:$B$3005=$A218)*('Opérations'!$C$6:$C$3005="Crédit")*'Opérations'!$F$6:$F$3005))=0,"",SUMPRODUCT(MAX(('Opérations'!$B$6:$B$3005=$A218)*('Opérations'!$C$6:$C$3005="Crédit")*'Opérations'!$F$6:$F$3005))))</f>
      </c>
      <c r="I218" s="16">
        <f>IF($A218="","",IF(G218&lt;=0,"Soldé",IF(AND(H218&lt;&gt;"",H218&lt;TODAY()),"En retard",IF(AND(N(D218)&gt;0,G218&gt;D218),"Plafond dépassé","En cours"))))</f>
      </c>
      <c r="J218" s="17">
        <f>IF(OR($A218="",$B218="",N(G218)&lt;=0),"",HYPERLINK("https://wa.me/"&amp;IF(LEN(SUBSTITUTE(SUBSTITUTE(SUBSTITUTE(SUBSTITUTE(SUBSTITUTE($B218," ",""),"+",""),"-",""),".",""),"/",""))=9,"237"&amp;SUBSTITUTE(SUBSTITUTE(SUBSTITUTE(SUBSTITUTE(SUBSTITUTE($B218," ",""),"+",""),"-",""),".",""),"/",""),SUBSTITUTE(SUBSTITUTE(SUBSTITUTE(SUBSTITUTE(SUBSTITUTE($B218," ",""),"+",""),"-",""),".",""),"/",""))&amp;"?text="&amp;SUBSTITUTE("Bonjour "&amp;$A218&amp;", ici "&amp;'Paramètres'!$C$6&amp;". Petit rappel : il reste "&amp;FIXED(G218,0,TRUE)&amp;" FCFA à régler sur votre compte. Merci et bonne journée !"," ","%20"),"Relancer"))</f>
      </c>
      <c r="K218" s="16">
        <f>IF(N(G218)&gt;0,G218+ROW()/1000000,"")</f>
      </c>
    </row>
    <row r="219" spans="1:11" x14ac:dyDescent="0.25">
      <c r="A219" s="12"/>
      <c r="B219" s="12"/>
      <c r="C219" s="12"/>
      <c r="D219" s="13"/>
      <c r="E219" s="14">
        <f>IF($A219="","",SUMIFS('Opérations'!$E$6:$E$3005,'Opérations'!$B$6:$B$3005,$A219,'Opérations'!$C$6:$C$3005,"Crédit"))</f>
      </c>
      <c r="F219" s="14">
        <f>IF($A219="","",SUMIFS('Opérations'!$E$6:$E$3005,'Opérations'!$B$6:$B$3005,$A219,'Opérations'!$C$6:$C$3005,"Remboursement"))</f>
      </c>
      <c r="G219" s="14">
        <f>IF($A219="","",E219-F219)</f>
      </c>
      <c r="H219" s="15">
        <f>IF(OR($A219="",N(G219)&lt;=0),"",IF(SUMPRODUCT(MAX(('Opérations'!$B$6:$B$3005=$A219)*('Opérations'!$C$6:$C$3005="Crédit")*'Opérations'!$F$6:$F$3005))=0,"",SUMPRODUCT(MAX(('Opérations'!$B$6:$B$3005=$A219)*('Opérations'!$C$6:$C$3005="Crédit")*'Opérations'!$F$6:$F$3005))))</f>
      </c>
      <c r="I219" s="16">
        <f>IF($A219="","",IF(G219&lt;=0,"Soldé",IF(AND(H219&lt;&gt;"",H219&lt;TODAY()),"En retard",IF(AND(N(D219)&gt;0,G219&gt;D219),"Plafond dépassé","En cours"))))</f>
      </c>
      <c r="J219" s="17">
        <f>IF(OR($A219="",$B219="",N(G219)&lt;=0),"",HYPERLINK("https://wa.me/"&amp;IF(LEN(SUBSTITUTE(SUBSTITUTE(SUBSTITUTE(SUBSTITUTE(SUBSTITUTE($B219," ",""),"+",""),"-",""),".",""),"/",""))=9,"237"&amp;SUBSTITUTE(SUBSTITUTE(SUBSTITUTE(SUBSTITUTE(SUBSTITUTE($B219," ",""),"+",""),"-",""),".",""),"/",""),SUBSTITUTE(SUBSTITUTE(SUBSTITUTE(SUBSTITUTE(SUBSTITUTE($B219," ",""),"+",""),"-",""),".",""),"/",""))&amp;"?text="&amp;SUBSTITUTE("Bonjour "&amp;$A219&amp;", ici "&amp;'Paramètres'!$C$6&amp;". Petit rappel : il reste "&amp;FIXED(G219,0,TRUE)&amp;" FCFA à régler sur votre compte. Merci et bonne journée !"," ","%20"),"Relancer"))</f>
      </c>
      <c r="K219" s="16">
        <f>IF(N(G219)&gt;0,G219+ROW()/1000000,"")</f>
      </c>
    </row>
    <row r="220" spans="1:11" x14ac:dyDescent="0.25">
      <c r="A220" s="12"/>
      <c r="B220" s="12"/>
      <c r="C220" s="12"/>
      <c r="D220" s="13"/>
      <c r="E220" s="14">
        <f>IF($A220="","",SUMIFS('Opérations'!$E$6:$E$3005,'Opérations'!$B$6:$B$3005,$A220,'Opérations'!$C$6:$C$3005,"Crédit"))</f>
      </c>
      <c r="F220" s="14">
        <f>IF($A220="","",SUMIFS('Opérations'!$E$6:$E$3005,'Opérations'!$B$6:$B$3005,$A220,'Opérations'!$C$6:$C$3005,"Remboursement"))</f>
      </c>
      <c r="G220" s="14">
        <f>IF($A220="","",E220-F220)</f>
      </c>
      <c r="H220" s="15">
        <f>IF(OR($A220="",N(G220)&lt;=0),"",IF(SUMPRODUCT(MAX(('Opérations'!$B$6:$B$3005=$A220)*('Opérations'!$C$6:$C$3005="Crédit")*'Opérations'!$F$6:$F$3005))=0,"",SUMPRODUCT(MAX(('Opérations'!$B$6:$B$3005=$A220)*('Opérations'!$C$6:$C$3005="Crédit")*'Opérations'!$F$6:$F$3005))))</f>
      </c>
      <c r="I220" s="16">
        <f>IF($A220="","",IF(G220&lt;=0,"Soldé",IF(AND(H220&lt;&gt;"",H220&lt;TODAY()),"En retard",IF(AND(N(D220)&gt;0,G220&gt;D220),"Plafond dépassé","En cours"))))</f>
      </c>
      <c r="J220" s="17">
        <f>IF(OR($A220="",$B220="",N(G220)&lt;=0),"",HYPERLINK("https://wa.me/"&amp;IF(LEN(SUBSTITUTE(SUBSTITUTE(SUBSTITUTE(SUBSTITUTE(SUBSTITUTE($B220," ",""),"+",""),"-",""),".",""),"/",""))=9,"237"&amp;SUBSTITUTE(SUBSTITUTE(SUBSTITUTE(SUBSTITUTE(SUBSTITUTE($B220," ",""),"+",""),"-",""),".",""),"/",""),SUBSTITUTE(SUBSTITUTE(SUBSTITUTE(SUBSTITUTE(SUBSTITUTE($B220," ",""),"+",""),"-",""),".",""),"/",""))&amp;"?text="&amp;SUBSTITUTE("Bonjour "&amp;$A220&amp;", ici "&amp;'Paramètres'!$C$6&amp;". Petit rappel : il reste "&amp;FIXED(G220,0,TRUE)&amp;" FCFA à régler sur votre compte. Merci et bonne journée !"," ","%20"),"Relancer"))</f>
      </c>
      <c r="K220" s="16">
        <f>IF(N(G220)&gt;0,G220+ROW()/1000000,"")</f>
      </c>
    </row>
    <row r="221" spans="1:11" x14ac:dyDescent="0.25">
      <c r="A221" s="12"/>
      <c r="B221" s="12"/>
      <c r="C221" s="12"/>
      <c r="D221" s="13"/>
      <c r="E221" s="14">
        <f>IF($A221="","",SUMIFS('Opérations'!$E$6:$E$3005,'Opérations'!$B$6:$B$3005,$A221,'Opérations'!$C$6:$C$3005,"Crédit"))</f>
      </c>
      <c r="F221" s="14">
        <f>IF($A221="","",SUMIFS('Opérations'!$E$6:$E$3005,'Opérations'!$B$6:$B$3005,$A221,'Opérations'!$C$6:$C$3005,"Remboursement"))</f>
      </c>
      <c r="G221" s="14">
        <f>IF($A221="","",E221-F221)</f>
      </c>
      <c r="H221" s="15">
        <f>IF(OR($A221="",N(G221)&lt;=0),"",IF(SUMPRODUCT(MAX(('Opérations'!$B$6:$B$3005=$A221)*('Opérations'!$C$6:$C$3005="Crédit")*'Opérations'!$F$6:$F$3005))=0,"",SUMPRODUCT(MAX(('Opérations'!$B$6:$B$3005=$A221)*('Opérations'!$C$6:$C$3005="Crédit")*'Opérations'!$F$6:$F$3005))))</f>
      </c>
      <c r="I221" s="16">
        <f>IF($A221="","",IF(G221&lt;=0,"Soldé",IF(AND(H221&lt;&gt;"",H221&lt;TODAY()),"En retard",IF(AND(N(D221)&gt;0,G221&gt;D221),"Plafond dépassé","En cours"))))</f>
      </c>
      <c r="J221" s="17">
        <f>IF(OR($A221="",$B221="",N(G221)&lt;=0),"",HYPERLINK("https://wa.me/"&amp;IF(LEN(SUBSTITUTE(SUBSTITUTE(SUBSTITUTE(SUBSTITUTE(SUBSTITUTE($B221," ",""),"+",""),"-",""),".",""),"/",""))=9,"237"&amp;SUBSTITUTE(SUBSTITUTE(SUBSTITUTE(SUBSTITUTE(SUBSTITUTE($B221," ",""),"+",""),"-",""),".",""),"/",""),SUBSTITUTE(SUBSTITUTE(SUBSTITUTE(SUBSTITUTE(SUBSTITUTE($B221," ",""),"+",""),"-",""),".",""),"/",""))&amp;"?text="&amp;SUBSTITUTE("Bonjour "&amp;$A221&amp;", ici "&amp;'Paramètres'!$C$6&amp;". Petit rappel : il reste "&amp;FIXED(G221,0,TRUE)&amp;" FCFA à régler sur votre compte. Merci et bonne journée !"," ","%20"),"Relancer"))</f>
      </c>
      <c r="K221" s="16">
        <f>IF(N(G221)&gt;0,G221+ROW()/1000000,"")</f>
      </c>
    </row>
    <row r="222" spans="1:11" x14ac:dyDescent="0.25">
      <c r="A222" s="12"/>
      <c r="B222" s="12"/>
      <c r="C222" s="12"/>
      <c r="D222" s="13"/>
      <c r="E222" s="14">
        <f>IF($A222="","",SUMIFS('Opérations'!$E$6:$E$3005,'Opérations'!$B$6:$B$3005,$A222,'Opérations'!$C$6:$C$3005,"Crédit"))</f>
      </c>
      <c r="F222" s="14">
        <f>IF($A222="","",SUMIFS('Opérations'!$E$6:$E$3005,'Opérations'!$B$6:$B$3005,$A222,'Opérations'!$C$6:$C$3005,"Remboursement"))</f>
      </c>
      <c r="G222" s="14">
        <f>IF($A222="","",E222-F222)</f>
      </c>
      <c r="H222" s="15">
        <f>IF(OR($A222="",N(G222)&lt;=0),"",IF(SUMPRODUCT(MAX(('Opérations'!$B$6:$B$3005=$A222)*('Opérations'!$C$6:$C$3005="Crédit")*'Opérations'!$F$6:$F$3005))=0,"",SUMPRODUCT(MAX(('Opérations'!$B$6:$B$3005=$A222)*('Opérations'!$C$6:$C$3005="Crédit")*'Opérations'!$F$6:$F$3005))))</f>
      </c>
      <c r="I222" s="16">
        <f>IF($A222="","",IF(G222&lt;=0,"Soldé",IF(AND(H222&lt;&gt;"",H222&lt;TODAY()),"En retard",IF(AND(N(D222)&gt;0,G222&gt;D222),"Plafond dépassé","En cours"))))</f>
      </c>
      <c r="J222" s="17">
        <f>IF(OR($A222="",$B222="",N(G222)&lt;=0),"",HYPERLINK("https://wa.me/"&amp;IF(LEN(SUBSTITUTE(SUBSTITUTE(SUBSTITUTE(SUBSTITUTE(SUBSTITUTE($B222," ",""),"+",""),"-",""),".",""),"/",""))=9,"237"&amp;SUBSTITUTE(SUBSTITUTE(SUBSTITUTE(SUBSTITUTE(SUBSTITUTE($B222," ",""),"+",""),"-",""),".",""),"/",""),SUBSTITUTE(SUBSTITUTE(SUBSTITUTE(SUBSTITUTE(SUBSTITUTE($B222," ",""),"+",""),"-",""),".",""),"/",""))&amp;"?text="&amp;SUBSTITUTE("Bonjour "&amp;$A222&amp;", ici "&amp;'Paramètres'!$C$6&amp;". Petit rappel : il reste "&amp;FIXED(G222,0,TRUE)&amp;" FCFA à régler sur votre compte. Merci et bonne journée !"," ","%20"),"Relancer"))</f>
      </c>
      <c r="K222" s="16">
        <f>IF(N(G222)&gt;0,G222+ROW()/1000000,"")</f>
      </c>
    </row>
    <row r="223" spans="1:11" x14ac:dyDescent="0.25">
      <c r="A223" s="12"/>
      <c r="B223" s="12"/>
      <c r="C223" s="12"/>
      <c r="D223" s="13"/>
      <c r="E223" s="14">
        <f>IF($A223="","",SUMIFS('Opérations'!$E$6:$E$3005,'Opérations'!$B$6:$B$3005,$A223,'Opérations'!$C$6:$C$3005,"Crédit"))</f>
      </c>
      <c r="F223" s="14">
        <f>IF($A223="","",SUMIFS('Opérations'!$E$6:$E$3005,'Opérations'!$B$6:$B$3005,$A223,'Opérations'!$C$6:$C$3005,"Remboursement"))</f>
      </c>
      <c r="G223" s="14">
        <f>IF($A223="","",E223-F223)</f>
      </c>
      <c r="H223" s="15">
        <f>IF(OR($A223="",N(G223)&lt;=0),"",IF(SUMPRODUCT(MAX(('Opérations'!$B$6:$B$3005=$A223)*('Opérations'!$C$6:$C$3005="Crédit")*'Opérations'!$F$6:$F$3005))=0,"",SUMPRODUCT(MAX(('Opérations'!$B$6:$B$3005=$A223)*('Opérations'!$C$6:$C$3005="Crédit")*'Opérations'!$F$6:$F$3005))))</f>
      </c>
      <c r="I223" s="16">
        <f>IF($A223="","",IF(G223&lt;=0,"Soldé",IF(AND(H223&lt;&gt;"",H223&lt;TODAY()),"En retard",IF(AND(N(D223)&gt;0,G223&gt;D223),"Plafond dépassé","En cours"))))</f>
      </c>
      <c r="J223" s="17">
        <f>IF(OR($A223="",$B223="",N(G223)&lt;=0),"",HYPERLINK("https://wa.me/"&amp;IF(LEN(SUBSTITUTE(SUBSTITUTE(SUBSTITUTE(SUBSTITUTE(SUBSTITUTE($B223," ",""),"+",""),"-",""),".",""),"/",""))=9,"237"&amp;SUBSTITUTE(SUBSTITUTE(SUBSTITUTE(SUBSTITUTE(SUBSTITUTE($B223," ",""),"+",""),"-",""),".",""),"/",""),SUBSTITUTE(SUBSTITUTE(SUBSTITUTE(SUBSTITUTE(SUBSTITUTE($B223," ",""),"+",""),"-",""),".",""),"/",""))&amp;"?text="&amp;SUBSTITUTE("Bonjour "&amp;$A223&amp;", ici "&amp;'Paramètres'!$C$6&amp;". Petit rappel : il reste "&amp;FIXED(G223,0,TRUE)&amp;" FCFA à régler sur votre compte. Merci et bonne journée !"," ","%20"),"Relancer"))</f>
      </c>
      <c r="K223" s="16">
        <f>IF(N(G223)&gt;0,G223+ROW()/1000000,"")</f>
      </c>
    </row>
    <row r="224" spans="1:11" x14ac:dyDescent="0.25">
      <c r="A224" s="12"/>
      <c r="B224" s="12"/>
      <c r="C224" s="12"/>
      <c r="D224" s="13"/>
      <c r="E224" s="14">
        <f>IF($A224="","",SUMIFS('Opérations'!$E$6:$E$3005,'Opérations'!$B$6:$B$3005,$A224,'Opérations'!$C$6:$C$3005,"Crédit"))</f>
      </c>
      <c r="F224" s="14">
        <f>IF($A224="","",SUMIFS('Opérations'!$E$6:$E$3005,'Opérations'!$B$6:$B$3005,$A224,'Opérations'!$C$6:$C$3005,"Remboursement"))</f>
      </c>
      <c r="G224" s="14">
        <f>IF($A224="","",E224-F224)</f>
      </c>
      <c r="H224" s="15">
        <f>IF(OR($A224="",N(G224)&lt;=0),"",IF(SUMPRODUCT(MAX(('Opérations'!$B$6:$B$3005=$A224)*('Opérations'!$C$6:$C$3005="Crédit")*'Opérations'!$F$6:$F$3005))=0,"",SUMPRODUCT(MAX(('Opérations'!$B$6:$B$3005=$A224)*('Opérations'!$C$6:$C$3005="Crédit")*'Opérations'!$F$6:$F$3005))))</f>
      </c>
      <c r="I224" s="16">
        <f>IF($A224="","",IF(G224&lt;=0,"Soldé",IF(AND(H224&lt;&gt;"",H224&lt;TODAY()),"En retard",IF(AND(N(D224)&gt;0,G224&gt;D224),"Plafond dépassé","En cours"))))</f>
      </c>
      <c r="J224" s="17">
        <f>IF(OR($A224="",$B224="",N(G224)&lt;=0),"",HYPERLINK("https://wa.me/"&amp;IF(LEN(SUBSTITUTE(SUBSTITUTE(SUBSTITUTE(SUBSTITUTE(SUBSTITUTE($B224," ",""),"+",""),"-",""),".",""),"/",""))=9,"237"&amp;SUBSTITUTE(SUBSTITUTE(SUBSTITUTE(SUBSTITUTE(SUBSTITUTE($B224," ",""),"+",""),"-",""),".",""),"/",""),SUBSTITUTE(SUBSTITUTE(SUBSTITUTE(SUBSTITUTE(SUBSTITUTE($B224," ",""),"+",""),"-",""),".",""),"/",""))&amp;"?text="&amp;SUBSTITUTE("Bonjour "&amp;$A224&amp;", ici "&amp;'Paramètres'!$C$6&amp;". Petit rappel : il reste "&amp;FIXED(G224,0,TRUE)&amp;" FCFA à régler sur votre compte. Merci et bonne journée !"," ","%20"),"Relancer"))</f>
      </c>
      <c r="K224" s="16">
        <f>IF(N(G224)&gt;0,G224+ROW()/1000000,"")</f>
      </c>
    </row>
    <row r="225" spans="1:11" x14ac:dyDescent="0.25">
      <c r="A225" s="12"/>
      <c r="B225" s="12"/>
      <c r="C225" s="12"/>
      <c r="D225" s="13"/>
      <c r="E225" s="14">
        <f>IF($A225="","",SUMIFS('Opérations'!$E$6:$E$3005,'Opérations'!$B$6:$B$3005,$A225,'Opérations'!$C$6:$C$3005,"Crédit"))</f>
      </c>
      <c r="F225" s="14">
        <f>IF($A225="","",SUMIFS('Opérations'!$E$6:$E$3005,'Opérations'!$B$6:$B$3005,$A225,'Opérations'!$C$6:$C$3005,"Remboursement"))</f>
      </c>
      <c r="G225" s="14">
        <f>IF($A225="","",E225-F225)</f>
      </c>
      <c r="H225" s="15">
        <f>IF(OR($A225="",N(G225)&lt;=0),"",IF(SUMPRODUCT(MAX(('Opérations'!$B$6:$B$3005=$A225)*('Opérations'!$C$6:$C$3005="Crédit")*'Opérations'!$F$6:$F$3005))=0,"",SUMPRODUCT(MAX(('Opérations'!$B$6:$B$3005=$A225)*('Opérations'!$C$6:$C$3005="Crédit")*'Opérations'!$F$6:$F$3005))))</f>
      </c>
      <c r="I225" s="16">
        <f>IF($A225="","",IF(G225&lt;=0,"Soldé",IF(AND(H225&lt;&gt;"",H225&lt;TODAY()),"En retard",IF(AND(N(D225)&gt;0,G225&gt;D225),"Plafond dépassé","En cours"))))</f>
      </c>
      <c r="J225" s="17">
        <f>IF(OR($A225="",$B225="",N(G225)&lt;=0),"",HYPERLINK("https://wa.me/"&amp;IF(LEN(SUBSTITUTE(SUBSTITUTE(SUBSTITUTE(SUBSTITUTE(SUBSTITUTE($B225," ",""),"+",""),"-",""),".",""),"/",""))=9,"237"&amp;SUBSTITUTE(SUBSTITUTE(SUBSTITUTE(SUBSTITUTE(SUBSTITUTE($B225," ",""),"+",""),"-",""),".",""),"/",""),SUBSTITUTE(SUBSTITUTE(SUBSTITUTE(SUBSTITUTE(SUBSTITUTE($B225," ",""),"+",""),"-",""),".",""),"/",""))&amp;"?text="&amp;SUBSTITUTE("Bonjour "&amp;$A225&amp;", ici "&amp;'Paramètres'!$C$6&amp;". Petit rappel : il reste "&amp;FIXED(G225,0,TRUE)&amp;" FCFA à régler sur votre compte. Merci et bonne journée !"," ","%20"),"Relancer"))</f>
      </c>
      <c r="K225" s="16">
        <f>IF(N(G225)&gt;0,G225+ROW()/1000000,"")</f>
      </c>
    </row>
    <row r="226" spans="1:11" x14ac:dyDescent="0.25">
      <c r="A226" s="12"/>
      <c r="B226" s="12"/>
      <c r="C226" s="12"/>
      <c r="D226" s="13"/>
      <c r="E226" s="14">
        <f>IF($A226="","",SUMIFS('Opérations'!$E$6:$E$3005,'Opérations'!$B$6:$B$3005,$A226,'Opérations'!$C$6:$C$3005,"Crédit"))</f>
      </c>
      <c r="F226" s="14">
        <f>IF($A226="","",SUMIFS('Opérations'!$E$6:$E$3005,'Opérations'!$B$6:$B$3005,$A226,'Opérations'!$C$6:$C$3005,"Remboursement"))</f>
      </c>
      <c r="G226" s="14">
        <f>IF($A226="","",E226-F226)</f>
      </c>
      <c r="H226" s="15">
        <f>IF(OR($A226="",N(G226)&lt;=0),"",IF(SUMPRODUCT(MAX(('Opérations'!$B$6:$B$3005=$A226)*('Opérations'!$C$6:$C$3005="Crédit")*'Opérations'!$F$6:$F$3005))=0,"",SUMPRODUCT(MAX(('Opérations'!$B$6:$B$3005=$A226)*('Opérations'!$C$6:$C$3005="Crédit")*'Opérations'!$F$6:$F$3005))))</f>
      </c>
      <c r="I226" s="16">
        <f>IF($A226="","",IF(G226&lt;=0,"Soldé",IF(AND(H226&lt;&gt;"",H226&lt;TODAY()),"En retard",IF(AND(N(D226)&gt;0,G226&gt;D226),"Plafond dépassé","En cours"))))</f>
      </c>
      <c r="J226" s="17">
        <f>IF(OR($A226="",$B226="",N(G226)&lt;=0),"",HYPERLINK("https://wa.me/"&amp;IF(LEN(SUBSTITUTE(SUBSTITUTE(SUBSTITUTE(SUBSTITUTE(SUBSTITUTE($B226," ",""),"+",""),"-",""),".",""),"/",""))=9,"237"&amp;SUBSTITUTE(SUBSTITUTE(SUBSTITUTE(SUBSTITUTE(SUBSTITUTE($B226," ",""),"+",""),"-",""),".",""),"/",""),SUBSTITUTE(SUBSTITUTE(SUBSTITUTE(SUBSTITUTE(SUBSTITUTE($B226," ",""),"+",""),"-",""),".",""),"/",""))&amp;"?text="&amp;SUBSTITUTE("Bonjour "&amp;$A226&amp;", ici "&amp;'Paramètres'!$C$6&amp;". Petit rappel : il reste "&amp;FIXED(G226,0,TRUE)&amp;" FCFA à régler sur votre compte. Merci et bonne journée !"," ","%20"),"Relancer"))</f>
      </c>
      <c r="K226" s="16">
        <f>IF(N(G226)&gt;0,G226+ROW()/1000000,"")</f>
      </c>
    </row>
    <row r="227" spans="1:11" x14ac:dyDescent="0.25">
      <c r="A227" s="12"/>
      <c r="B227" s="12"/>
      <c r="C227" s="12"/>
      <c r="D227" s="13"/>
      <c r="E227" s="14">
        <f>IF($A227="","",SUMIFS('Opérations'!$E$6:$E$3005,'Opérations'!$B$6:$B$3005,$A227,'Opérations'!$C$6:$C$3005,"Crédit"))</f>
      </c>
      <c r="F227" s="14">
        <f>IF($A227="","",SUMIFS('Opérations'!$E$6:$E$3005,'Opérations'!$B$6:$B$3005,$A227,'Opérations'!$C$6:$C$3005,"Remboursement"))</f>
      </c>
      <c r="G227" s="14">
        <f>IF($A227="","",E227-F227)</f>
      </c>
      <c r="H227" s="15">
        <f>IF(OR($A227="",N(G227)&lt;=0),"",IF(SUMPRODUCT(MAX(('Opérations'!$B$6:$B$3005=$A227)*('Opérations'!$C$6:$C$3005="Crédit")*'Opérations'!$F$6:$F$3005))=0,"",SUMPRODUCT(MAX(('Opérations'!$B$6:$B$3005=$A227)*('Opérations'!$C$6:$C$3005="Crédit")*'Opérations'!$F$6:$F$3005))))</f>
      </c>
      <c r="I227" s="16">
        <f>IF($A227="","",IF(G227&lt;=0,"Soldé",IF(AND(H227&lt;&gt;"",H227&lt;TODAY()),"En retard",IF(AND(N(D227)&gt;0,G227&gt;D227),"Plafond dépassé","En cours"))))</f>
      </c>
      <c r="J227" s="17">
        <f>IF(OR($A227="",$B227="",N(G227)&lt;=0),"",HYPERLINK("https://wa.me/"&amp;IF(LEN(SUBSTITUTE(SUBSTITUTE(SUBSTITUTE(SUBSTITUTE(SUBSTITUTE($B227," ",""),"+",""),"-",""),".",""),"/",""))=9,"237"&amp;SUBSTITUTE(SUBSTITUTE(SUBSTITUTE(SUBSTITUTE(SUBSTITUTE($B227," ",""),"+",""),"-",""),".",""),"/",""),SUBSTITUTE(SUBSTITUTE(SUBSTITUTE(SUBSTITUTE(SUBSTITUTE($B227," ",""),"+",""),"-",""),".",""),"/",""))&amp;"?text="&amp;SUBSTITUTE("Bonjour "&amp;$A227&amp;", ici "&amp;'Paramètres'!$C$6&amp;". Petit rappel : il reste "&amp;FIXED(G227,0,TRUE)&amp;" FCFA à régler sur votre compte. Merci et bonne journée !"," ","%20"),"Relancer"))</f>
      </c>
      <c r="K227" s="16">
        <f>IF(N(G227)&gt;0,G227+ROW()/1000000,"")</f>
      </c>
    </row>
    <row r="228" spans="1:11" x14ac:dyDescent="0.25">
      <c r="A228" s="12"/>
      <c r="B228" s="12"/>
      <c r="C228" s="12"/>
      <c r="D228" s="13"/>
      <c r="E228" s="14">
        <f>IF($A228="","",SUMIFS('Opérations'!$E$6:$E$3005,'Opérations'!$B$6:$B$3005,$A228,'Opérations'!$C$6:$C$3005,"Crédit"))</f>
      </c>
      <c r="F228" s="14">
        <f>IF($A228="","",SUMIFS('Opérations'!$E$6:$E$3005,'Opérations'!$B$6:$B$3005,$A228,'Opérations'!$C$6:$C$3005,"Remboursement"))</f>
      </c>
      <c r="G228" s="14">
        <f>IF($A228="","",E228-F228)</f>
      </c>
      <c r="H228" s="15">
        <f>IF(OR($A228="",N(G228)&lt;=0),"",IF(SUMPRODUCT(MAX(('Opérations'!$B$6:$B$3005=$A228)*('Opérations'!$C$6:$C$3005="Crédit")*'Opérations'!$F$6:$F$3005))=0,"",SUMPRODUCT(MAX(('Opérations'!$B$6:$B$3005=$A228)*('Opérations'!$C$6:$C$3005="Crédit")*'Opérations'!$F$6:$F$3005))))</f>
      </c>
      <c r="I228" s="16">
        <f>IF($A228="","",IF(G228&lt;=0,"Soldé",IF(AND(H228&lt;&gt;"",H228&lt;TODAY()),"En retard",IF(AND(N(D228)&gt;0,G228&gt;D228),"Plafond dépassé","En cours"))))</f>
      </c>
      <c r="J228" s="17">
        <f>IF(OR($A228="",$B228="",N(G228)&lt;=0),"",HYPERLINK("https://wa.me/"&amp;IF(LEN(SUBSTITUTE(SUBSTITUTE(SUBSTITUTE(SUBSTITUTE(SUBSTITUTE($B228," ",""),"+",""),"-",""),".",""),"/",""))=9,"237"&amp;SUBSTITUTE(SUBSTITUTE(SUBSTITUTE(SUBSTITUTE(SUBSTITUTE($B228," ",""),"+",""),"-",""),".",""),"/",""),SUBSTITUTE(SUBSTITUTE(SUBSTITUTE(SUBSTITUTE(SUBSTITUTE($B228," ",""),"+",""),"-",""),".",""),"/",""))&amp;"?text="&amp;SUBSTITUTE("Bonjour "&amp;$A228&amp;", ici "&amp;'Paramètres'!$C$6&amp;". Petit rappel : il reste "&amp;FIXED(G228,0,TRUE)&amp;" FCFA à régler sur votre compte. Merci et bonne journée !"," ","%20"),"Relancer"))</f>
      </c>
      <c r="K228" s="16">
        <f>IF(N(G228)&gt;0,G228+ROW()/1000000,"")</f>
      </c>
    </row>
    <row r="229" spans="1:11" x14ac:dyDescent="0.25">
      <c r="A229" s="12"/>
      <c r="B229" s="12"/>
      <c r="C229" s="12"/>
      <c r="D229" s="13"/>
      <c r="E229" s="14">
        <f>IF($A229="","",SUMIFS('Opérations'!$E$6:$E$3005,'Opérations'!$B$6:$B$3005,$A229,'Opérations'!$C$6:$C$3005,"Crédit"))</f>
      </c>
      <c r="F229" s="14">
        <f>IF($A229="","",SUMIFS('Opérations'!$E$6:$E$3005,'Opérations'!$B$6:$B$3005,$A229,'Opérations'!$C$6:$C$3005,"Remboursement"))</f>
      </c>
      <c r="G229" s="14">
        <f>IF($A229="","",E229-F229)</f>
      </c>
      <c r="H229" s="15">
        <f>IF(OR($A229="",N(G229)&lt;=0),"",IF(SUMPRODUCT(MAX(('Opérations'!$B$6:$B$3005=$A229)*('Opérations'!$C$6:$C$3005="Crédit")*'Opérations'!$F$6:$F$3005))=0,"",SUMPRODUCT(MAX(('Opérations'!$B$6:$B$3005=$A229)*('Opérations'!$C$6:$C$3005="Crédit")*'Opérations'!$F$6:$F$3005))))</f>
      </c>
      <c r="I229" s="16">
        <f>IF($A229="","",IF(G229&lt;=0,"Soldé",IF(AND(H229&lt;&gt;"",H229&lt;TODAY()),"En retard",IF(AND(N(D229)&gt;0,G229&gt;D229),"Plafond dépassé","En cours"))))</f>
      </c>
      <c r="J229" s="17">
        <f>IF(OR($A229="",$B229="",N(G229)&lt;=0),"",HYPERLINK("https://wa.me/"&amp;IF(LEN(SUBSTITUTE(SUBSTITUTE(SUBSTITUTE(SUBSTITUTE(SUBSTITUTE($B229," ",""),"+",""),"-",""),".",""),"/",""))=9,"237"&amp;SUBSTITUTE(SUBSTITUTE(SUBSTITUTE(SUBSTITUTE(SUBSTITUTE($B229," ",""),"+",""),"-",""),".",""),"/",""),SUBSTITUTE(SUBSTITUTE(SUBSTITUTE(SUBSTITUTE(SUBSTITUTE($B229," ",""),"+",""),"-",""),".",""),"/",""))&amp;"?text="&amp;SUBSTITUTE("Bonjour "&amp;$A229&amp;", ici "&amp;'Paramètres'!$C$6&amp;". Petit rappel : il reste "&amp;FIXED(G229,0,TRUE)&amp;" FCFA à régler sur votre compte. Merci et bonne journée !"," ","%20"),"Relancer"))</f>
      </c>
      <c r="K229" s="16">
        <f>IF(N(G229)&gt;0,G229+ROW()/1000000,"")</f>
      </c>
    </row>
    <row r="230" spans="1:11" x14ac:dyDescent="0.25">
      <c r="A230" s="12"/>
      <c r="B230" s="12"/>
      <c r="C230" s="12"/>
      <c r="D230" s="13"/>
      <c r="E230" s="14">
        <f>IF($A230="","",SUMIFS('Opérations'!$E$6:$E$3005,'Opérations'!$B$6:$B$3005,$A230,'Opérations'!$C$6:$C$3005,"Crédit"))</f>
      </c>
      <c r="F230" s="14">
        <f>IF($A230="","",SUMIFS('Opérations'!$E$6:$E$3005,'Opérations'!$B$6:$B$3005,$A230,'Opérations'!$C$6:$C$3005,"Remboursement"))</f>
      </c>
      <c r="G230" s="14">
        <f>IF($A230="","",E230-F230)</f>
      </c>
      <c r="H230" s="15">
        <f>IF(OR($A230="",N(G230)&lt;=0),"",IF(SUMPRODUCT(MAX(('Opérations'!$B$6:$B$3005=$A230)*('Opérations'!$C$6:$C$3005="Crédit")*'Opérations'!$F$6:$F$3005))=0,"",SUMPRODUCT(MAX(('Opérations'!$B$6:$B$3005=$A230)*('Opérations'!$C$6:$C$3005="Crédit")*'Opérations'!$F$6:$F$3005))))</f>
      </c>
      <c r="I230" s="16">
        <f>IF($A230="","",IF(G230&lt;=0,"Soldé",IF(AND(H230&lt;&gt;"",H230&lt;TODAY()),"En retard",IF(AND(N(D230)&gt;0,G230&gt;D230),"Plafond dépassé","En cours"))))</f>
      </c>
      <c r="J230" s="17">
        <f>IF(OR($A230="",$B230="",N(G230)&lt;=0),"",HYPERLINK("https://wa.me/"&amp;IF(LEN(SUBSTITUTE(SUBSTITUTE(SUBSTITUTE(SUBSTITUTE(SUBSTITUTE($B230," ",""),"+",""),"-",""),".",""),"/",""))=9,"237"&amp;SUBSTITUTE(SUBSTITUTE(SUBSTITUTE(SUBSTITUTE(SUBSTITUTE($B230," ",""),"+",""),"-",""),".",""),"/",""),SUBSTITUTE(SUBSTITUTE(SUBSTITUTE(SUBSTITUTE(SUBSTITUTE($B230," ",""),"+",""),"-",""),".",""),"/",""))&amp;"?text="&amp;SUBSTITUTE("Bonjour "&amp;$A230&amp;", ici "&amp;'Paramètres'!$C$6&amp;". Petit rappel : il reste "&amp;FIXED(G230,0,TRUE)&amp;" FCFA à régler sur votre compte. Merci et bonne journée !"," ","%20"),"Relancer"))</f>
      </c>
      <c r="K230" s="16">
        <f>IF(N(G230)&gt;0,G230+ROW()/1000000,"")</f>
      </c>
    </row>
    <row r="231" spans="1:11" x14ac:dyDescent="0.25">
      <c r="A231" s="12"/>
      <c r="B231" s="12"/>
      <c r="C231" s="12"/>
      <c r="D231" s="13"/>
      <c r="E231" s="14">
        <f>IF($A231="","",SUMIFS('Opérations'!$E$6:$E$3005,'Opérations'!$B$6:$B$3005,$A231,'Opérations'!$C$6:$C$3005,"Crédit"))</f>
      </c>
      <c r="F231" s="14">
        <f>IF($A231="","",SUMIFS('Opérations'!$E$6:$E$3005,'Opérations'!$B$6:$B$3005,$A231,'Opérations'!$C$6:$C$3005,"Remboursement"))</f>
      </c>
      <c r="G231" s="14">
        <f>IF($A231="","",E231-F231)</f>
      </c>
      <c r="H231" s="15">
        <f>IF(OR($A231="",N(G231)&lt;=0),"",IF(SUMPRODUCT(MAX(('Opérations'!$B$6:$B$3005=$A231)*('Opérations'!$C$6:$C$3005="Crédit")*'Opérations'!$F$6:$F$3005))=0,"",SUMPRODUCT(MAX(('Opérations'!$B$6:$B$3005=$A231)*('Opérations'!$C$6:$C$3005="Crédit")*'Opérations'!$F$6:$F$3005))))</f>
      </c>
      <c r="I231" s="16">
        <f>IF($A231="","",IF(G231&lt;=0,"Soldé",IF(AND(H231&lt;&gt;"",H231&lt;TODAY()),"En retard",IF(AND(N(D231)&gt;0,G231&gt;D231),"Plafond dépassé","En cours"))))</f>
      </c>
      <c r="J231" s="17">
        <f>IF(OR($A231="",$B231="",N(G231)&lt;=0),"",HYPERLINK("https://wa.me/"&amp;IF(LEN(SUBSTITUTE(SUBSTITUTE(SUBSTITUTE(SUBSTITUTE(SUBSTITUTE($B231," ",""),"+",""),"-",""),".",""),"/",""))=9,"237"&amp;SUBSTITUTE(SUBSTITUTE(SUBSTITUTE(SUBSTITUTE(SUBSTITUTE($B231," ",""),"+",""),"-",""),".",""),"/",""),SUBSTITUTE(SUBSTITUTE(SUBSTITUTE(SUBSTITUTE(SUBSTITUTE($B231," ",""),"+",""),"-",""),".",""),"/",""))&amp;"?text="&amp;SUBSTITUTE("Bonjour "&amp;$A231&amp;", ici "&amp;'Paramètres'!$C$6&amp;". Petit rappel : il reste "&amp;FIXED(G231,0,TRUE)&amp;" FCFA à régler sur votre compte. Merci et bonne journée !"," ","%20"),"Relancer"))</f>
      </c>
      <c r="K231" s="16">
        <f>IF(N(G231)&gt;0,G231+ROW()/1000000,"")</f>
      </c>
    </row>
    <row r="232" spans="1:11" x14ac:dyDescent="0.25">
      <c r="A232" s="12"/>
      <c r="B232" s="12"/>
      <c r="C232" s="12"/>
      <c r="D232" s="13"/>
      <c r="E232" s="14">
        <f>IF($A232="","",SUMIFS('Opérations'!$E$6:$E$3005,'Opérations'!$B$6:$B$3005,$A232,'Opérations'!$C$6:$C$3005,"Crédit"))</f>
      </c>
      <c r="F232" s="14">
        <f>IF($A232="","",SUMIFS('Opérations'!$E$6:$E$3005,'Opérations'!$B$6:$B$3005,$A232,'Opérations'!$C$6:$C$3005,"Remboursement"))</f>
      </c>
      <c r="G232" s="14">
        <f>IF($A232="","",E232-F232)</f>
      </c>
      <c r="H232" s="15">
        <f>IF(OR($A232="",N(G232)&lt;=0),"",IF(SUMPRODUCT(MAX(('Opérations'!$B$6:$B$3005=$A232)*('Opérations'!$C$6:$C$3005="Crédit")*'Opérations'!$F$6:$F$3005))=0,"",SUMPRODUCT(MAX(('Opérations'!$B$6:$B$3005=$A232)*('Opérations'!$C$6:$C$3005="Crédit")*'Opérations'!$F$6:$F$3005))))</f>
      </c>
      <c r="I232" s="16">
        <f>IF($A232="","",IF(G232&lt;=0,"Soldé",IF(AND(H232&lt;&gt;"",H232&lt;TODAY()),"En retard",IF(AND(N(D232)&gt;0,G232&gt;D232),"Plafond dépassé","En cours"))))</f>
      </c>
      <c r="J232" s="17">
        <f>IF(OR($A232="",$B232="",N(G232)&lt;=0),"",HYPERLINK("https://wa.me/"&amp;IF(LEN(SUBSTITUTE(SUBSTITUTE(SUBSTITUTE(SUBSTITUTE(SUBSTITUTE($B232," ",""),"+",""),"-",""),".",""),"/",""))=9,"237"&amp;SUBSTITUTE(SUBSTITUTE(SUBSTITUTE(SUBSTITUTE(SUBSTITUTE($B232," ",""),"+",""),"-",""),".",""),"/",""),SUBSTITUTE(SUBSTITUTE(SUBSTITUTE(SUBSTITUTE(SUBSTITUTE($B232," ",""),"+",""),"-",""),".",""),"/",""))&amp;"?text="&amp;SUBSTITUTE("Bonjour "&amp;$A232&amp;", ici "&amp;'Paramètres'!$C$6&amp;". Petit rappel : il reste "&amp;FIXED(G232,0,TRUE)&amp;" FCFA à régler sur votre compte. Merci et bonne journée !"," ","%20"),"Relancer"))</f>
      </c>
      <c r="K232" s="16">
        <f>IF(N(G232)&gt;0,G232+ROW()/1000000,"")</f>
      </c>
    </row>
    <row r="233" spans="1:11" x14ac:dyDescent="0.25">
      <c r="A233" s="12"/>
      <c r="B233" s="12"/>
      <c r="C233" s="12"/>
      <c r="D233" s="13"/>
      <c r="E233" s="14">
        <f>IF($A233="","",SUMIFS('Opérations'!$E$6:$E$3005,'Opérations'!$B$6:$B$3005,$A233,'Opérations'!$C$6:$C$3005,"Crédit"))</f>
      </c>
      <c r="F233" s="14">
        <f>IF($A233="","",SUMIFS('Opérations'!$E$6:$E$3005,'Opérations'!$B$6:$B$3005,$A233,'Opérations'!$C$6:$C$3005,"Remboursement"))</f>
      </c>
      <c r="G233" s="14">
        <f>IF($A233="","",E233-F233)</f>
      </c>
      <c r="H233" s="15">
        <f>IF(OR($A233="",N(G233)&lt;=0),"",IF(SUMPRODUCT(MAX(('Opérations'!$B$6:$B$3005=$A233)*('Opérations'!$C$6:$C$3005="Crédit")*'Opérations'!$F$6:$F$3005))=0,"",SUMPRODUCT(MAX(('Opérations'!$B$6:$B$3005=$A233)*('Opérations'!$C$6:$C$3005="Crédit")*'Opérations'!$F$6:$F$3005))))</f>
      </c>
      <c r="I233" s="16">
        <f>IF($A233="","",IF(G233&lt;=0,"Soldé",IF(AND(H233&lt;&gt;"",H233&lt;TODAY()),"En retard",IF(AND(N(D233)&gt;0,G233&gt;D233),"Plafond dépassé","En cours"))))</f>
      </c>
      <c r="J233" s="17">
        <f>IF(OR($A233="",$B233="",N(G233)&lt;=0),"",HYPERLINK("https://wa.me/"&amp;IF(LEN(SUBSTITUTE(SUBSTITUTE(SUBSTITUTE(SUBSTITUTE(SUBSTITUTE($B233," ",""),"+",""),"-",""),".",""),"/",""))=9,"237"&amp;SUBSTITUTE(SUBSTITUTE(SUBSTITUTE(SUBSTITUTE(SUBSTITUTE($B233," ",""),"+",""),"-",""),".",""),"/",""),SUBSTITUTE(SUBSTITUTE(SUBSTITUTE(SUBSTITUTE(SUBSTITUTE($B233," ",""),"+",""),"-",""),".",""),"/",""))&amp;"?text="&amp;SUBSTITUTE("Bonjour "&amp;$A233&amp;", ici "&amp;'Paramètres'!$C$6&amp;". Petit rappel : il reste "&amp;FIXED(G233,0,TRUE)&amp;" FCFA à régler sur votre compte. Merci et bonne journée !"," ","%20"),"Relancer"))</f>
      </c>
      <c r="K233" s="16">
        <f>IF(N(G233)&gt;0,G233+ROW()/1000000,"")</f>
      </c>
    </row>
    <row r="234" spans="1:11" x14ac:dyDescent="0.25">
      <c r="A234" s="12"/>
      <c r="B234" s="12"/>
      <c r="C234" s="12"/>
      <c r="D234" s="13"/>
      <c r="E234" s="14">
        <f>IF($A234="","",SUMIFS('Opérations'!$E$6:$E$3005,'Opérations'!$B$6:$B$3005,$A234,'Opérations'!$C$6:$C$3005,"Crédit"))</f>
      </c>
      <c r="F234" s="14">
        <f>IF($A234="","",SUMIFS('Opérations'!$E$6:$E$3005,'Opérations'!$B$6:$B$3005,$A234,'Opérations'!$C$6:$C$3005,"Remboursement"))</f>
      </c>
      <c r="G234" s="14">
        <f>IF($A234="","",E234-F234)</f>
      </c>
      <c r="H234" s="15">
        <f>IF(OR($A234="",N(G234)&lt;=0),"",IF(SUMPRODUCT(MAX(('Opérations'!$B$6:$B$3005=$A234)*('Opérations'!$C$6:$C$3005="Crédit")*'Opérations'!$F$6:$F$3005))=0,"",SUMPRODUCT(MAX(('Opérations'!$B$6:$B$3005=$A234)*('Opérations'!$C$6:$C$3005="Crédit")*'Opérations'!$F$6:$F$3005))))</f>
      </c>
      <c r="I234" s="16">
        <f>IF($A234="","",IF(G234&lt;=0,"Soldé",IF(AND(H234&lt;&gt;"",H234&lt;TODAY()),"En retard",IF(AND(N(D234)&gt;0,G234&gt;D234),"Plafond dépassé","En cours"))))</f>
      </c>
      <c r="J234" s="17">
        <f>IF(OR($A234="",$B234="",N(G234)&lt;=0),"",HYPERLINK("https://wa.me/"&amp;IF(LEN(SUBSTITUTE(SUBSTITUTE(SUBSTITUTE(SUBSTITUTE(SUBSTITUTE($B234," ",""),"+",""),"-",""),".",""),"/",""))=9,"237"&amp;SUBSTITUTE(SUBSTITUTE(SUBSTITUTE(SUBSTITUTE(SUBSTITUTE($B234," ",""),"+",""),"-",""),".",""),"/",""),SUBSTITUTE(SUBSTITUTE(SUBSTITUTE(SUBSTITUTE(SUBSTITUTE($B234," ",""),"+",""),"-",""),".",""),"/",""))&amp;"?text="&amp;SUBSTITUTE("Bonjour "&amp;$A234&amp;", ici "&amp;'Paramètres'!$C$6&amp;". Petit rappel : il reste "&amp;FIXED(G234,0,TRUE)&amp;" FCFA à régler sur votre compte. Merci et bonne journée !"," ","%20"),"Relancer"))</f>
      </c>
      <c r="K234" s="16">
        <f>IF(N(G234)&gt;0,G234+ROW()/1000000,"")</f>
      </c>
    </row>
    <row r="235" spans="1:11" x14ac:dyDescent="0.25">
      <c r="A235" s="12"/>
      <c r="B235" s="12"/>
      <c r="C235" s="12"/>
      <c r="D235" s="13"/>
      <c r="E235" s="14">
        <f>IF($A235="","",SUMIFS('Opérations'!$E$6:$E$3005,'Opérations'!$B$6:$B$3005,$A235,'Opérations'!$C$6:$C$3005,"Crédit"))</f>
      </c>
      <c r="F235" s="14">
        <f>IF($A235="","",SUMIFS('Opérations'!$E$6:$E$3005,'Opérations'!$B$6:$B$3005,$A235,'Opérations'!$C$6:$C$3005,"Remboursement"))</f>
      </c>
      <c r="G235" s="14">
        <f>IF($A235="","",E235-F235)</f>
      </c>
      <c r="H235" s="15">
        <f>IF(OR($A235="",N(G235)&lt;=0),"",IF(SUMPRODUCT(MAX(('Opérations'!$B$6:$B$3005=$A235)*('Opérations'!$C$6:$C$3005="Crédit")*'Opérations'!$F$6:$F$3005))=0,"",SUMPRODUCT(MAX(('Opérations'!$B$6:$B$3005=$A235)*('Opérations'!$C$6:$C$3005="Crédit")*'Opérations'!$F$6:$F$3005))))</f>
      </c>
      <c r="I235" s="16">
        <f>IF($A235="","",IF(G235&lt;=0,"Soldé",IF(AND(H235&lt;&gt;"",H235&lt;TODAY()),"En retard",IF(AND(N(D235)&gt;0,G235&gt;D235),"Plafond dépassé","En cours"))))</f>
      </c>
      <c r="J235" s="17">
        <f>IF(OR($A235="",$B235="",N(G235)&lt;=0),"",HYPERLINK("https://wa.me/"&amp;IF(LEN(SUBSTITUTE(SUBSTITUTE(SUBSTITUTE(SUBSTITUTE(SUBSTITUTE($B235," ",""),"+",""),"-",""),".",""),"/",""))=9,"237"&amp;SUBSTITUTE(SUBSTITUTE(SUBSTITUTE(SUBSTITUTE(SUBSTITUTE($B235," ",""),"+",""),"-",""),".",""),"/",""),SUBSTITUTE(SUBSTITUTE(SUBSTITUTE(SUBSTITUTE(SUBSTITUTE($B235," ",""),"+",""),"-",""),".",""),"/",""))&amp;"?text="&amp;SUBSTITUTE("Bonjour "&amp;$A235&amp;", ici "&amp;'Paramètres'!$C$6&amp;". Petit rappel : il reste "&amp;FIXED(G235,0,TRUE)&amp;" FCFA à régler sur votre compte. Merci et bonne journée !"," ","%20"),"Relancer"))</f>
      </c>
      <c r="K235" s="16">
        <f>IF(N(G235)&gt;0,G235+ROW()/1000000,"")</f>
      </c>
    </row>
    <row r="236" spans="1:11" x14ac:dyDescent="0.25">
      <c r="A236" s="12"/>
      <c r="B236" s="12"/>
      <c r="C236" s="12"/>
      <c r="D236" s="13"/>
      <c r="E236" s="14">
        <f>IF($A236="","",SUMIFS('Opérations'!$E$6:$E$3005,'Opérations'!$B$6:$B$3005,$A236,'Opérations'!$C$6:$C$3005,"Crédit"))</f>
      </c>
      <c r="F236" s="14">
        <f>IF($A236="","",SUMIFS('Opérations'!$E$6:$E$3005,'Opérations'!$B$6:$B$3005,$A236,'Opérations'!$C$6:$C$3005,"Remboursement"))</f>
      </c>
      <c r="G236" s="14">
        <f>IF($A236="","",E236-F236)</f>
      </c>
      <c r="H236" s="15">
        <f>IF(OR($A236="",N(G236)&lt;=0),"",IF(SUMPRODUCT(MAX(('Opérations'!$B$6:$B$3005=$A236)*('Opérations'!$C$6:$C$3005="Crédit")*'Opérations'!$F$6:$F$3005))=0,"",SUMPRODUCT(MAX(('Opérations'!$B$6:$B$3005=$A236)*('Opérations'!$C$6:$C$3005="Crédit")*'Opérations'!$F$6:$F$3005))))</f>
      </c>
      <c r="I236" s="16">
        <f>IF($A236="","",IF(G236&lt;=0,"Soldé",IF(AND(H236&lt;&gt;"",H236&lt;TODAY()),"En retard",IF(AND(N(D236)&gt;0,G236&gt;D236),"Plafond dépassé","En cours"))))</f>
      </c>
      <c r="J236" s="17">
        <f>IF(OR($A236="",$B236="",N(G236)&lt;=0),"",HYPERLINK("https://wa.me/"&amp;IF(LEN(SUBSTITUTE(SUBSTITUTE(SUBSTITUTE(SUBSTITUTE(SUBSTITUTE($B236," ",""),"+",""),"-",""),".",""),"/",""))=9,"237"&amp;SUBSTITUTE(SUBSTITUTE(SUBSTITUTE(SUBSTITUTE(SUBSTITUTE($B236," ",""),"+",""),"-",""),".",""),"/",""),SUBSTITUTE(SUBSTITUTE(SUBSTITUTE(SUBSTITUTE(SUBSTITUTE($B236," ",""),"+",""),"-",""),".",""),"/",""))&amp;"?text="&amp;SUBSTITUTE("Bonjour "&amp;$A236&amp;", ici "&amp;'Paramètres'!$C$6&amp;". Petit rappel : il reste "&amp;FIXED(G236,0,TRUE)&amp;" FCFA à régler sur votre compte. Merci et bonne journée !"," ","%20"),"Relancer"))</f>
      </c>
      <c r="K236" s="16">
        <f>IF(N(G236)&gt;0,G236+ROW()/1000000,"")</f>
      </c>
    </row>
    <row r="237" spans="1:11" x14ac:dyDescent="0.25">
      <c r="A237" s="12"/>
      <c r="B237" s="12"/>
      <c r="C237" s="12"/>
      <c r="D237" s="13"/>
      <c r="E237" s="14">
        <f>IF($A237="","",SUMIFS('Opérations'!$E$6:$E$3005,'Opérations'!$B$6:$B$3005,$A237,'Opérations'!$C$6:$C$3005,"Crédit"))</f>
      </c>
      <c r="F237" s="14">
        <f>IF($A237="","",SUMIFS('Opérations'!$E$6:$E$3005,'Opérations'!$B$6:$B$3005,$A237,'Opérations'!$C$6:$C$3005,"Remboursement"))</f>
      </c>
      <c r="G237" s="14">
        <f>IF($A237="","",E237-F237)</f>
      </c>
      <c r="H237" s="15">
        <f>IF(OR($A237="",N(G237)&lt;=0),"",IF(SUMPRODUCT(MAX(('Opérations'!$B$6:$B$3005=$A237)*('Opérations'!$C$6:$C$3005="Crédit")*'Opérations'!$F$6:$F$3005))=0,"",SUMPRODUCT(MAX(('Opérations'!$B$6:$B$3005=$A237)*('Opérations'!$C$6:$C$3005="Crédit")*'Opérations'!$F$6:$F$3005))))</f>
      </c>
      <c r="I237" s="16">
        <f>IF($A237="","",IF(G237&lt;=0,"Soldé",IF(AND(H237&lt;&gt;"",H237&lt;TODAY()),"En retard",IF(AND(N(D237)&gt;0,G237&gt;D237),"Plafond dépassé","En cours"))))</f>
      </c>
      <c r="J237" s="17">
        <f>IF(OR($A237="",$B237="",N(G237)&lt;=0),"",HYPERLINK("https://wa.me/"&amp;IF(LEN(SUBSTITUTE(SUBSTITUTE(SUBSTITUTE(SUBSTITUTE(SUBSTITUTE($B237," ",""),"+",""),"-",""),".",""),"/",""))=9,"237"&amp;SUBSTITUTE(SUBSTITUTE(SUBSTITUTE(SUBSTITUTE(SUBSTITUTE($B237," ",""),"+",""),"-",""),".",""),"/",""),SUBSTITUTE(SUBSTITUTE(SUBSTITUTE(SUBSTITUTE(SUBSTITUTE($B237," ",""),"+",""),"-",""),".",""),"/",""))&amp;"?text="&amp;SUBSTITUTE("Bonjour "&amp;$A237&amp;", ici "&amp;'Paramètres'!$C$6&amp;". Petit rappel : il reste "&amp;FIXED(G237,0,TRUE)&amp;" FCFA à régler sur votre compte. Merci et bonne journée !"," ","%20"),"Relancer"))</f>
      </c>
      <c r="K237" s="16">
        <f>IF(N(G237)&gt;0,G237+ROW()/1000000,"")</f>
      </c>
    </row>
    <row r="238" spans="1:11" x14ac:dyDescent="0.25">
      <c r="A238" s="12"/>
      <c r="B238" s="12"/>
      <c r="C238" s="12"/>
      <c r="D238" s="13"/>
      <c r="E238" s="14">
        <f>IF($A238="","",SUMIFS('Opérations'!$E$6:$E$3005,'Opérations'!$B$6:$B$3005,$A238,'Opérations'!$C$6:$C$3005,"Crédit"))</f>
      </c>
      <c r="F238" s="14">
        <f>IF($A238="","",SUMIFS('Opérations'!$E$6:$E$3005,'Opérations'!$B$6:$B$3005,$A238,'Opérations'!$C$6:$C$3005,"Remboursement"))</f>
      </c>
      <c r="G238" s="14">
        <f>IF($A238="","",E238-F238)</f>
      </c>
      <c r="H238" s="15">
        <f>IF(OR($A238="",N(G238)&lt;=0),"",IF(SUMPRODUCT(MAX(('Opérations'!$B$6:$B$3005=$A238)*('Opérations'!$C$6:$C$3005="Crédit")*'Opérations'!$F$6:$F$3005))=0,"",SUMPRODUCT(MAX(('Opérations'!$B$6:$B$3005=$A238)*('Opérations'!$C$6:$C$3005="Crédit")*'Opérations'!$F$6:$F$3005))))</f>
      </c>
      <c r="I238" s="16">
        <f>IF($A238="","",IF(G238&lt;=0,"Soldé",IF(AND(H238&lt;&gt;"",H238&lt;TODAY()),"En retard",IF(AND(N(D238)&gt;0,G238&gt;D238),"Plafond dépassé","En cours"))))</f>
      </c>
      <c r="J238" s="17">
        <f>IF(OR($A238="",$B238="",N(G238)&lt;=0),"",HYPERLINK("https://wa.me/"&amp;IF(LEN(SUBSTITUTE(SUBSTITUTE(SUBSTITUTE(SUBSTITUTE(SUBSTITUTE($B238," ",""),"+",""),"-",""),".",""),"/",""))=9,"237"&amp;SUBSTITUTE(SUBSTITUTE(SUBSTITUTE(SUBSTITUTE(SUBSTITUTE($B238," ",""),"+",""),"-",""),".",""),"/",""),SUBSTITUTE(SUBSTITUTE(SUBSTITUTE(SUBSTITUTE(SUBSTITUTE($B238," ",""),"+",""),"-",""),".",""),"/",""))&amp;"?text="&amp;SUBSTITUTE("Bonjour "&amp;$A238&amp;", ici "&amp;'Paramètres'!$C$6&amp;". Petit rappel : il reste "&amp;FIXED(G238,0,TRUE)&amp;" FCFA à régler sur votre compte. Merci et bonne journée !"," ","%20"),"Relancer"))</f>
      </c>
      <c r="K238" s="16">
        <f>IF(N(G238)&gt;0,G238+ROW()/1000000,"")</f>
      </c>
    </row>
    <row r="239" spans="1:11" x14ac:dyDescent="0.25">
      <c r="A239" s="12"/>
      <c r="B239" s="12"/>
      <c r="C239" s="12"/>
      <c r="D239" s="13"/>
      <c r="E239" s="14">
        <f>IF($A239="","",SUMIFS('Opérations'!$E$6:$E$3005,'Opérations'!$B$6:$B$3005,$A239,'Opérations'!$C$6:$C$3005,"Crédit"))</f>
      </c>
      <c r="F239" s="14">
        <f>IF($A239="","",SUMIFS('Opérations'!$E$6:$E$3005,'Opérations'!$B$6:$B$3005,$A239,'Opérations'!$C$6:$C$3005,"Remboursement"))</f>
      </c>
      <c r="G239" s="14">
        <f>IF($A239="","",E239-F239)</f>
      </c>
      <c r="H239" s="15">
        <f>IF(OR($A239="",N(G239)&lt;=0),"",IF(SUMPRODUCT(MAX(('Opérations'!$B$6:$B$3005=$A239)*('Opérations'!$C$6:$C$3005="Crédit")*'Opérations'!$F$6:$F$3005))=0,"",SUMPRODUCT(MAX(('Opérations'!$B$6:$B$3005=$A239)*('Opérations'!$C$6:$C$3005="Crédit")*'Opérations'!$F$6:$F$3005))))</f>
      </c>
      <c r="I239" s="16">
        <f>IF($A239="","",IF(G239&lt;=0,"Soldé",IF(AND(H239&lt;&gt;"",H239&lt;TODAY()),"En retard",IF(AND(N(D239)&gt;0,G239&gt;D239),"Plafond dépassé","En cours"))))</f>
      </c>
      <c r="J239" s="17">
        <f>IF(OR($A239="",$B239="",N(G239)&lt;=0),"",HYPERLINK("https://wa.me/"&amp;IF(LEN(SUBSTITUTE(SUBSTITUTE(SUBSTITUTE(SUBSTITUTE(SUBSTITUTE($B239," ",""),"+",""),"-",""),".",""),"/",""))=9,"237"&amp;SUBSTITUTE(SUBSTITUTE(SUBSTITUTE(SUBSTITUTE(SUBSTITUTE($B239," ",""),"+",""),"-",""),".",""),"/",""),SUBSTITUTE(SUBSTITUTE(SUBSTITUTE(SUBSTITUTE(SUBSTITUTE($B239," ",""),"+",""),"-",""),".",""),"/",""))&amp;"?text="&amp;SUBSTITUTE("Bonjour "&amp;$A239&amp;", ici "&amp;'Paramètres'!$C$6&amp;". Petit rappel : il reste "&amp;FIXED(G239,0,TRUE)&amp;" FCFA à régler sur votre compte. Merci et bonne journée !"," ","%20"),"Relancer"))</f>
      </c>
      <c r="K239" s="16">
        <f>IF(N(G239)&gt;0,G239+ROW()/1000000,"")</f>
      </c>
    </row>
    <row r="240" spans="1:11" x14ac:dyDescent="0.25">
      <c r="A240" s="12"/>
      <c r="B240" s="12"/>
      <c r="C240" s="12"/>
      <c r="D240" s="13"/>
      <c r="E240" s="14">
        <f>IF($A240="","",SUMIFS('Opérations'!$E$6:$E$3005,'Opérations'!$B$6:$B$3005,$A240,'Opérations'!$C$6:$C$3005,"Crédit"))</f>
      </c>
      <c r="F240" s="14">
        <f>IF($A240="","",SUMIFS('Opérations'!$E$6:$E$3005,'Opérations'!$B$6:$B$3005,$A240,'Opérations'!$C$6:$C$3005,"Remboursement"))</f>
      </c>
      <c r="G240" s="14">
        <f>IF($A240="","",E240-F240)</f>
      </c>
      <c r="H240" s="15">
        <f>IF(OR($A240="",N(G240)&lt;=0),"",IF(SUMPRODUCT(MAX(('Opérations'!$B$6:$B$3005=$A240)*('Opérations'!$C$6:$C$3005="Crédit")*'Opérations'!$F$6:$F$3005))=0,"",SUMPRODUCT(MAX(('Opérations'!$B$6:$B$3005=$A240)*('Opérations'!$C$6:$C$3005="Crédit")*'Opérations'!$F$6:$F$3005))))</f>
      </c>
      <c r="I240" s="16">
        <f>IF($A240="","",IF(G240&lt;=0,"Soldé",IF(AND(H240&lt;&gt;"",H240&lt;TODAY()),"En retard",IF(AND(N(D240)&gt;0,G240&gt;D240),"Plafond dépassé","En cours"))))</f>
      </c>
      <c r="J240" s="17">
        <f>IF(OR($A240="",$B240="",N(G240)&lt;=0),"",HYPERLINK("https://wa.me/"&amp;IF(LEN(SUBSTITUTE(SUBSTITUTE(SUBSTITUTE(SUBSTITUTE(SUBSTITUTE($B240," ",""),"+",""),"-",""),".",""),"/",""))=9,"237"&amp;SUBSTITUTE(SUBSTITUTE(SUBSTITUTE(SUBSTITUTE(SUBSTITUTE($B240," ",""),"+",""),"-",""),".",""),"/",""),SUBSTITUTE(SUBSTITUTE(SUBSTITUTE(SUBSTITUTE(SUBSTITUTE($B240," ",""),"+",""),"-",""),".",""),"/",""))&amp;"?text="&amp;SUBSTITUTE("Bonjour "&amp;$A240&amp;", ici "&amp;'Paramètres'!$C$6&amp;". Petit rappel : il reste "&amp;FIXED(G240,0,TRUE)&amp;" FCFA à régler sur votre compte. Merci et bonne journée !"," ","%20"),"Relancer"))</f>
      </c>
      <c r="K240" s="16">
        <f>IF(N(G240)&gt;0,G240+ROW()/1000000,"")</f>
      </c>
    </row>
    <row r="241" spans="1:11" x14ac:dyDescent="0.25">
      <c r="A241" s="12"/>
      <c r="B241" s="12"/>
      <c r="C241" s="12"/>
      <c r="D241" s="13"/>
      <c r="E241" s="14">
        <f>IF($A241="","",SUMIFS('Opérations'!$E$6:$E$3005,'Opérations'!$B$6:$B$3005,$A241,'Opérations'!$C$6:$C$3005,"Crédit"))</f>
      </c>
      <c r="F241" s="14">
        <f>IF($A241="","",SUMIFS('Opérations'!$E$6:$E$3005,'Opérations'!$B$6:$B$3005,$A241,'Opérations'!$C$6:$C$3005,"Remboursement"))</f>
      </c>
      <c r="G241" s="14">
        <f>IF($A241="","",E241-F241)</f>
      </c>
      <c r="H241" s="15">
        <f>IF(OR($A241="",N(G241)&lt;=0),"",IF(SUMPRODUCT(MAX(('Opérations'!$B$6:$B$3005=$A241)*('Opérations'!$C$6:$C$3005="Crédit")*'Opérations'!$F$6:$F$3005))=0,"",SUMPRODUCT(MAX(('Opérations'!$B$6:$B$3005=$A241)*('Opérations'!$C$6:$C$3005="Crédit")*'Opérations'!$F$6:$F$3005))))</f>
      </c>
      <c r="I241" s="16">
        <f>IF($A241="","",IF(G241&lt;=0,"Soldé",IF(AND(H241&lt;&gt;"",H241&lt;TODAY()),"En retard",IF(AND(N(D241)&gt;0,G241&gt;D241),"Plafond dépassé","En cours"))))</f>
      </c>
      <c r="J241" s="17">
        <f>IF(OR($A241="",$B241="",N(G241)&lt;=0),"",HYPERLINK("https://wa.me/"&amp;IF(LEN(SUBSTITUTE(SUBSTITUTE(SUBSTITUTE(SUBSTITUTE(SUBSTITUTE($B241," ",""),"+",""),"-",""),".",""),"/",""))=9,"237"&amp;SUBSTITUTE(SUBSTITUTE(SUBSTITUTE(SUBSTITUTE(SUBSTITUTE($B241," ",""),"+",""),"-",""),".",""),"/",""),SUBSTITUTE(SUBSTITUTE(SUBSTITUTE(SUBSTITUTE(SUBSTITUTE($B241," ",""),"+",""),"-",""),".",""),"/",""))&amp;"?text="&amp;SUBSTITUTE("Bonjour "&amp;$A241&amp;", ici "&amp;'Paramètres'!$C$6&amp;". Petit rappel : il reste "&amp;FIXED(G241,0,TRUE)&amp;" FCFA à régler sur votre compte. Merci et bonne journée !"," ","%20"),"Relancer"))</f>
      </c>
      <c r="K241" s="16">
        <f>IF(N(G241)&gt;0,G241+ROW()/1000000,"")</f>
      </c>
    </row>
    <row r="242" spans="1:11" x14ac:dyDescent="0.25">
      <c r="A242" s="12"/>
      <c r="B242" s="12"/>
      <c r="C242" s="12"/>
      <c r="D242" s="13"/>
      <c r="E242" s="14">
        <f>IF($A242="","",SUMIFS('Opérations'!$E$6:$E$3005,'Opérations'!$B$6:$B$3005,$A242,'Opérations'!$C$6:$C$3005,"Crédit"))</f>
      </c>
      <c r="F242" s="14">
        <f>IF($A242="","",SUMIFS('Opérations'!$E$6:$E$3005,'Opérations'!$B$6:$B$3005,$A242,'Opérations'!$C$6:$C$3005,"Remboursement"))</f>
      </c>
      <c r="G242" s="14">
        <f>IF($A242="","",E242-F242)</f>
      </c>
      <c r="H242" s="15">
        <f>IF(OR($A242="",N(G242)&lt;=0),"",IF(SUMPRODUCT(MAX(('Opérations'!$B$6:$B$3005=$A242)*('Opérations'!$C$6:$C$3005="Crédit")*'Opérations'!$F$6:$F$3005))=0,"",SUMPRODUCT(MAX(('Opérations'!$B$6:$B$3005=$A242)*('Opérations'!$C$6:$C$3005="Crédit")*'Opérations'!$F$6:$F$3005))))</f>
      </c>
      <c r="I242" s="16">
        <f>IF($A242="","",IF(G242&lt;=0,"Soldé",IF(AND(H242&lt;&gt;"",H242&lt;TODAY()),"En retard",IF(AND(N(D242)&gt;0,G242&gt;D242),"Plafond dépassé","En cours"))))</f>
      </c>
      <c r="J242" s="17">
        <f>IF(OR($A242="",$B242="",N(G242)&lt;=0),"",HYPERLINK("https://wa.me/"&amp;IF(LEN(SUBSTITUTE(SUBSTITUTE(SUBSTITUTE(SUBSTITUTE(SUBSTITUTE($B242," ",""),"+",""),"-",""),".",""),"/",""))=9,"237"&amp;SUBSTITUTE(SUBSTITUTE(SUBSTITUTE(SUBSTITUTE(SUBSTITUTE($B242," ",""),"+",""),"-",""),".",""),"/",""),SUBSTITUTE(SUBSTITUTE(SUBSTITUTE(SUBSTITUTE(SUBSTITUTE($B242," ",""),"+",""),"-",""),".",""),"/",""))&amp;"?text="&amp;SUBSTITUTE("Bonjour "&amp;$A242&amp;", ici "&amp;'Paramètres'!$C$6&amp;". Petit rappel : il reste "&amp;FIXED(G242,0,TRUE)&amp;" FCFA à régler sur votre compte. Merci et bonne journée !"," ","%20"),"Relancer"))</f>
      </c>
      <c r="K242" s="16">
        <f>IF(N(G242)&gt;0,G242+ROW()/1000000,"")</f>
      </c>
    </row>
    <row r="243" spans="1:11" x14ac:dyDescent="0.25">
      <c r="A243" s="12"/>
      <c r="B243" s="12"/>
      <c r="C243" s="12"/>
      <c r="D243" s="13"/>
      <c r="E243" s="14">
        <f>IF($A243="","",SUMIFS('Opérations'!$E$6:$E$3005,'Opérations'!$B$6:$B$3005,$A243,'Opérations'!$C$6:$C$3005,"Crédit"))</f>
      </c>
      <c r="F243" s="14">
        <f>IF($A243="","",SUMIFS('Opérations'!$E$6:$E$3005,'Opérations'!$B$6:$B$3005,$A243,'Opérations'!$C$6:$C$3005,"Remboursement"))</f>
      </c>
      <c r="G243" s="14">
        <f>IF($A243="","",E243-F243)</f>
      </c>
      <c r="H243" s="15">
        <f>IF(OR($A243="",N(G243)&lt;=0),"",IF(SUMPRODUCT(MAX(('Opérations'!$B$6:$B$3005=$A243)*('Opérations'!$C$6:$C$3005="Crédit")*'Opérations'!$F$6:$F$3005))=0,"",SUMPRODUCT(MAX(('Opérations'!$B$6:$B$3005=$A243)*('Opérations'!$C$6:$C$3005="Crédit")*'Opérations'!$F$6:$F$3005))))</f>
      </c>
      <c r="I243" s="16">
        <f>IF($A243="","",IF(G243&lt;=0,"Soldé",IF(AND(H243&lt;&gt;"",H243&lt;TODAY()),"En retard",IF(AND(N(D243)&gt;0,G243&gt;D243),"Plafond dépassé","En cours"))))</f>
      </c>
      <c r="J243" s="17">
        <f>IF(OR($A243="",$B243="",N(G243)&lt;=0),"",HYPERLINK("https://wa.me/"&amp;IF(LEN(SUBSTITUTE(SUBSTITUTE(SUBSTITUTE(SUBSTITUTE(SUBSTITUTE($B243," ",""),"+",""),"-",""),".",""),"/",""))=9,"237"&amp;SUBSTITUTE(SUBSTITUTE(SUBSTITUTE(SUBSTITUTE(SUBSTITUTE($B243," ",""),"+",""),"-",""),".",""),"/",""),SUBSTITUTE(SUBSTITUTE(SUBSTITUTE(SUBSTITUTE(SUBSTITUTE($B243," ",""),"+",""),"-",""),".",""),"/",""))&amp;"?text="&amp;SUBSTITUTE("Bonjour "&amp;$A243&amp;", ici "&amp;'Paramètres'!$C$6&amp;". Petit rappel : il reste "&amp;FIXED(G243,0,TRUE)&amp;" FCFA à régler sur votre compte. Merci et bonne journée !"," ","%20"),"Relancer"))</f>
      </c>
      <c r="K243" s="16">
        <f>IF(N(G243)&gt;0,G243+ROW()/1000000,"")</f>
      </c>
    </row>
    <row r="244" spans="1:11" x14ac:dyDescent="0.25">
      <c r="A244" s="12"/>
      <c r="B244" s="12"/>
      <c r="C244" s="12"/>
      <c r="D244" s="13"/>
      <c r="E244" s="14">
        <f>IF($A244="","",SUMIFS('Opérations'!$E$6:$E$3005,'Opérations'!$B$6:$B$3005,$A244,'Opérations'!$C$6:$C$3005,"Crédit"))</f>
      </c>
      <c r="F244" s="14">
        <f>IF($A244="","",SUMIFS('Opérations'!$E$6:$E$3005,'Opérations'!$B$6:$B$3005,$A244,'Opérations'!$C$6:$C$3005,"Remboursement"))</f>
      </c>
      <c r="G244" s="14">
        <f>IF($A244="","",E244-F244)</f>
      </c>
      <c r="H244" s="15">
        <f>IF(OR($A244="",N(G244)&lt;=0),"",IF(SUMPRODUCT(MAX(('Opérations'!$B$6:$B$3005=$A244)*('Opérations'!$C$6:$C$3005="Crédit")*'Opérations'!$F$6:$F$3005))=0,"",SUMPRODUCT(MAX(('Opérations'!$B$6:$B$3005=$A244)*('Opérations'!$C$6:$C$3005="Crédit")*'Opérations'!$F$6:$F$3005))))</f>
      </c>
      <c r="I244" s="16">
        <f>IF($A244="","",IF(G244&lt;=0,"Soldé",IF(AND(H244&lt;&gt;"",H244&lt;TODAY()),"En retard",IF(AND(N(D244)&gt;0,G244&gt;D244),"Plafond dépassé","En cours"))))</f>
      </c>
      <c r="J244" s="17">
        <f>IF(OR($A244="",$B244="",N(G244)&lt;=0),"",HYPERLINK("https://wa.me/"&amp;IF(LEN(SUBSTITUTE(SUBSTITUTE(SUBSTITUTE(SUBSTITUTE(SUBSTITUTE($B244," ",""),"+",""),"-",""),".",""),"/",""))=9,"237"&amp;SUBSTITUTE(SUBSTITUTE(SUBSTITUTE(SUBSTITUTE(SUBSTITUTE($B244," ",""),"+",""),"-",""),".",""),"/",""),SUBSTITUTE(SUBSTITUTE(SUBSTITUTE(SUBSTITUTE(SUBSTITUTE($B244," ",""),"+",""),"-",""),".",""),"/",""))&amp;"?text="&amp;SUBSTITUTE("Bonjour "&amp;$A244&amp;", ici "&amp;'Paramètres'!$C$6&amp;". Petit rappel : il reste "&amp;FIXED(G244,0,TRUE)&amp;" FCFA à régler sur votre compte. Merci et bonne journée !"," ","%20"),"Relancer"))</f>
      </c>
      <c r="K244" s="16">
        <f>IF(N(G244)&gt;0,G244+ROW()/1000000,"")</f>
      </c>
    </row>
    <row r="245" spans="1:11" x14ac:dyDescent="0.25">
      <c r="A245" s="12"/>
      <c r="B245" s="12"/>
      <c r="C245" s="12"/>
      <c r="D245" s="13"/>
      <c r="E245" s="14">
        <f>IF($A245="","",SUMIFS('Opérations'!$E$6:$E$3005,'Opérations'!$B$6:$B$3005,$A245,'Opérations'!$C$6:$C$3005,"Crédit"))</f>
      </c>
      <c r="F245" s="14">
        <f>IF($A245="","",SUMIFS('Opérations'!$E$6:$E$3005,'Opérations'!$B$6:$B$3005,$A245,'Opérations'!$C$6:$C$3005,"Remboursement"))</f>
      </c>
      <c r="G245" s="14">
        <f>IF($A245="","",E245-F245)</f>
      </c>
      <c r="H245" s="15">
        <f>IF(OR($A245="",N(G245)&lt;=0),"",IF(SUMPRODUCT(MAX(('Opérations'!$B$6:$B$3005=$A245)*('Opérations'!$C$6:$C$3005="Crédit")*'Opérations'!$F$6:$F$3005))=0,"",SUMPRODUCT(MAX(('Opérations'!$B$6:$B$3005=$A245)*('Opérations'!$C$6:$C$3005="Crédit")*'Opérations'!$F$6:$F$3005))))</f>
      </c>
      <c r="I245" s="16">
        <f>IF($A245="","",IF(G245&lt;=0,"Soldé",IF(AND(H245&lt;&gt;"",H245&lt;TODAY()),"En retard",IF(AND(N(D245)&gt;0,G245&gt;D245),"Plafond dépassé","En cours"))))</f>
      </c>
      <c r="J245" s="17">
        <f>IF(OR($A245="",$B245="",N(G245)&lt;=0),"",HYPERLINK("https://wa.me/"&amp;IF(LEN(SUBSTITUTE(SUBSTITUTE(SUBSTITUTE(SUBSTITUTE(SUBSTITUTE($B245," ",""),"+",""),"-",""),".",""),"/",""))=9,"237"&amp;SUBSTITUTE(SUBSTITUTE(SUBSTITUTE(SUBSTITUTE(SUBSTITUTE($B245," ",""),"+",""),"-",""),".",""),"/",""),SUBSTITUTE(SUBSTITUTE(SUBSTITUTE(SUBSTITUTE(SUBSTITUTE($B245," ",""),"+",""),"-",""),".",""),"/",""))&amp;"?text="&amp;SUBSTITUTE("Bonjour "&amp;$A245&amp;", ici "&amp;'Paramètres'!$C$6&amp;". Petit rappel : il reste "&amp;FIXED(G245,0,TRUE)&amp;" FCFA à régler sur votre compte. Merci et bonne journée !"," ","%20"),"Relancer"))</f>
      </c>
      <c r="K245" s="16">
        <f>IF(N(G245)&gt;0,G245+ROW()/1000000,"")</f>
      </c>
    </row>
    <row r="246" spans="1:11" x14ac:dyDescent="0.25">
      <c r="A246" s="12"/>
      <c r="B246" s="12"/>
      <c r="C246" s="12"/>
      <c r="D246" s="13"/>
      <c r="E246" s="14">
        <f>IF($A246="","",SUMIFS('Opérations'!$E$6:$E$3005,'Opérations'!$B$6:$B$3005,$A246,'Opérations'!$C$6:$C$3005,"Crédit"))</f>
      </c>
      <c r="F246" s="14">
        <f>IF($A246="","",SUMIFS('Opérations'!$E$6:$E$3005,'Opérations'!$B$6:$B$3005,$A246,'Opérations'!$C$6:$C$3005,"Remboursement"))</f>
      </c>
      <c r="G246" s="14">
        <f>IF($A246="","",E246-F246)</f>
      </c>
      <c r="H246" s="15">
        <f>IF(OR($A246="",N(G246)&lt;=0),"",IF(SUMPRODUCT(MAX(('Opérations'!$B$6:$B$3005=$A246)*('Opérations'!$C$6:$C$3005="Crédit")*'Opérations'!$F$6:$F$3005))=0,"",SUMPRODUCT(MAX(('Opérations'!$B$6:$B$3005=$A246)*('Opérations'!$C$6:$C$3005="Crédit")*'Opérations'!$F$6:$F$3005))))</f>
      </c>
      <c r="I246" s="16">
        <f>IF($A246="","",IF(G246&lt;=0,"Soldé",IF(AND(H246&lt;&gt;"",H246&lt;TODAY()),"En retard",IF(AND(N(D246)&gt;0,G246&gt;D246),"Plafond dépassé","En cours"))))</f>
      </c>
      <c r="J246" s="17">
        <f>IF(OR($A246="",$B246="",N(G246)&lt;=0),"",HYPERLINK("https://wa.me/"&amp;IF(LEN(SUBSTITUTE(SUBSTITUTE(SUBSTITUTE(SUBSTITUTE(SUBSTITUTE($B246," ",""),"+",""),"-",""),".",""),"/",""))=9,"237"&amp;SUBSTITUTE(SUBSTITUTE(SUBSTITUTE(SUBSTITUTE(SUBSTITUTE($B246," ",""),"+",""),"-",""),".",""),"/",""),SUBSTITUTE(SUBSTITUTE(SUBSTITUTE(SUBSTITUTE(SUBSTITUTE($B246," ",""),"+",""),"-",""),".",""),"/",""))&amp;"?text="&amp;SUBSTITUTE("Bonjour "&amp;$A246&amp;", ici "&amp;'Paramètres'!$C$6&amp;". Petit rappel : il reste "&amp;FIXED(G246,0,TRUE)&amp;" FCFA à régler sur votre compte. Merci et bonne journée !"," ","%20"),"Relancer"))</f>
      </c>
      <c r="K246" s="16">
        <f>IF(N(G246)&gt;0,G246+ROW()/1000000,"")</f>
      </c>
    </row>
    <row r="247" spans="1:11" x14ac:dyDescent="0.25">
      <c r="A247" s="12"/>
      <c r="B247" s="12"/>
      <c r="C247" s="12"/>
      <c r="D247" s="13"/>
      <c r="E247" s="14">
        <f>IF($A247="","",SUMIFS('Opérations'!$E$6:$E$3005,'Opérations'!$B$6:$B$3005,$A247,'Opérations'!$C$6:$C$3005,"Crédit"))</f>
      </c>
      <c r="F247" s="14">
        <f>IF($A247="","",SUMIFS('Opérations'!$E$6:$E$3005,'Opérations'!$B$6:$B$3005,$A247,'Opérations'!$C$6:$C$3005,"Remboursement"))</f>
      </c>
      <c r="G247" s="14">
        <f>IF($A247="","",E247-F247)</f>
      </c>
      <c r="H247" s="15">
        <f>IF(OR($A247="",N(G247)&lt;=0),"",IF(SUMPRODUCT(MAX(('Opérations'!$B$6:$B$3005=$A247)*('Opérations'!$C$6:$C$3005="Crédit")*'Opérations'!$F$6:$F$3005))=0,"",SUMPRODUCT(MAX(('Opérations'!$B$6:$B$3005=$A247)*('Opérations'!$C$6:$C$3005="Crédit")*'Opérations'!$F$6:$F$3005))))</f>
      </c>
      <c r="I247" s="16">
        <f>IF($A247="","",IF(G247&lt;=0,"Soldé",IF(AND(H247&lt;&gt;"",H247&lt;TODAY()),"En retard",IF(AND(N(D247)&gt;0,G247&gt;D247),"Plafond dépassé","En cours"))))</f>
      </c>
      <c r="J247" s="17">
        <f>IF(OR($A247="",$B247="",N(G247)&lt;=0),"",HYPERLINK("https://wa.me/"&amp;IF(LEN(SUBSTITUTE(SUBSTITUTE(SUBSTITUTE(SUBSTITUTE(SUBSTITUTE($B247," ",""),"+",""),"-",""),".",""),"/",""))=9,"237"&amp;SUBSTITUTE(SUBSTITUTE(SUBSTITUTE(SUBSTITUTE(SUBSTITUTE($B247," ",""),"+",""),"-",""),".",""),"/",""),SUBSTITUTE(SUBSTITUTE(SUBSTITUTE(SUBSTITUTE(SUBSTITUTE($B247," ",""),"+",""),"-",""),".",""),"/",""))&amp;"?text="&amp;SUBSTITUTE("Bonjour "&amp;$A247&amp;", ici "&amp;'Paramètres'!$C$6&amp;". Petit rappel : il reste "&amp;FIXED(G247,0,TRUE)&amp;" FCFA à régler sur votre compte. Merci et bonne journée !"," ","%20"),"Relancer"))</f>
      </c>
      <c r="K247" s="16">
        <f>IF(N(G247)&gt;0,G247+ROW()/1000000,"")</f>
      </c>
    </row>
    <row r="248" spans="1:11" x14ac:dyDescent="0.25">
      <c r="A248" s="12"/>
      <c r="B248" s="12"/>
      <c r="C248" s="12"/>
      <c r="D248" s="13"/>
      <c r="E248" s="14">
        <f>IF($A248="","",SUMIFS('Opérations'!$E$6:$E$3005,'Opérations'!$B$6:$B$3005,$A248,'Opérations'!$C$6:$C$3005,"Crédit"))</f>
      </c>
      <c r="F248" s="14">
        <f>IF($A248="","",SUMIFS('Opérations'!$E$6:$E$3005,'Opérations'!$B$6:$B$3005,$A248,'Opérations'!$C$6:$C$3005,"Remboursement"))</f>
      </c>
      <c r="G248" s="14">
        <f>IF($A248="","",E248-F248)</f>
      </c>
      <c r="H248" s="15">
        <f>IF(OR($A248="",N(G248)&lt;=0),"",IF(SUMPRODUCT(MAX(('Opérations'!$B$6:$B$3005=$A248)*('Opérations'!$C$6:$C$3005="Crédit")*'Opérations'!$F$6:$F$3005))=0,"",SUMPRODUCT(MAX(('Opérations'!$B$6:$B$3005=$A248)*('Opérations'!$C$6:$C$3005="Crédit")*'Opérations'!$F$6:$F$3005))))</f>
      </c>
      <c r="I248" s="16">
        <f>IF($A248="","",IF(G248&lt;=0,"Soldé",IF(AND(H248&lt;&gt;"",H248&lt;TODAY()),"En retard",IF(AND(N(D248)&gt;0,G248&gt;D248),"Plafond dépassé","En cours"))))</f>
      </c>
      <c r="J248" s="17">
        <f>IF(OR($A248="",$B248="",N(G248)&lt;=0),"",HYPERLINK("https://wa.me/"&amp;IF(LEN(SUBSTITUTE(SUBSTITUTE(SUBSTITUTE(SUBSTITUTE(SUBSTITUTE($B248," ",""),"+",""),"-",""),".",""),"/",""))=9,"237"&amp;SUBSTITUTE(SUBSTITUTE(SUBSTITUTE(SUBSTITUTE(SUBSTITUTE($B248," ",""),"+",""),"-",""),".",""),"/",""),SUBSTITUTE(SUBSTITUTE(SUBSTITUTE(SUBSTITUTE(SUBSTITUTE($B248," ",""),"+",""),"-",""),".",""),"/",""))&amp;"?text="&amp;SUBSTITUTE("Bonjour "&amp;$A248&amp;", ici "&amp;'Paramètres'!$C$6&amp;". Petit rappel : il reste "&amp;FIXED(G248,0,TRUE)&amp;" FCFA à régler sur votre compte. Merci et bonne journée !"," ","%20"),"Relancer"))</f>
      </c>
      <c r="K248" s="16">
        <f>IF(N(G248)&gt;0,G248+ROW()/1000000,"")</f>
      </c>
    </row>
    <row r="249" spans="1:11" x14ac:dyDescent="0.25">
      <c r="A249" s="12"/>
      <c r="B249" s="12"/>
      <c r="C249" s="12"/>
      <c r="D249" s="13"/>
      <c r="E249" s="14">
        <f>IF($A249="","",SUMIFS('Opérations'!$E$6:$E$3005,'Opérations'!$B$6:$B$3005,$A249,'Opérations'!$C$6:$C$3005,"Crédit"))</f>
      </c>
      <c r="F249" s="14">
        <f>IF($A249="","",SUMIFS('Opérations'!$E$6:$E$3005,'Opérations'!$B$6:$B$3005,$A249,'Opérations'!$C$6:$C$3005,"Remboursement"))</f>
      </c>
      <c r="G249" s="14">
        <f>IF($A249="","",E249-F249)</f>
      </c>
      <c r="H249" s="15">
        <f>IF(OR($A249="",N(G249)&lt;=0),"",IF(SUMPRODUCT(MAX(('Opérations'!$B$6:$B$3005=$A249)*('Opérations'!$C$6:$C$3005="Crédit")*'Opérations'!$F$6:$F$3005))=0,"",SUMPRODUCT(MAX(('Opérations'!$B$6:$B$3005=$A249)*('Opérations'!$C$6:$C$3005="Crédit")*'Opérations'!$F$6:$F$3005))))</f>
      </c>
      <c r="I249" s="16">
        <f>IF($A249="","",IF(G249&lt;=0,"Soldé",IF(AND(H249&lt;&gt;"",H249&lt;TODAY()),"En retard",IF(AND(N(D249)&gt;0,G249&gt;D249),"Plafond dépassé","En cours"))))</f>
      </c>
      <c r="J249" s="17">
        <f>IF(OR($A249="",$B249="",N(G249)&lt;=0),"",HYPERLINK("https://wa.me/"&amp;IF(LEN(SUBSTITUTE(SUBSTITUTE(SUBSTITUTE(SUBSTITUTE(SUBSTITUTE($B249," ",""),"+",""),"-",""),".",""),"/",""))=9,"237"&amp;SUBSTITUTE(SUBSTITUTE(SUBSTITUTE(SUBSTITUTE(SUBSTITUTE($B249," ",""),"+",""),"-",""),".",""),"/",""),SUBSTITUTE(SUBSTITUTE(SUBSTITUTE(SUBSTITUTE(SUBSTITUTE($B249," ",""),"+",""),"-",""),".",""),"/",""))&amp;"?text="&amp;SUBSTITUTE("Bonjour "&amp;$A249&amp;", ici "&amp;'Paramètres'!$C$6&amp;". Petit rappel : il reste "&amp;FIXED(G249,0,TRUE)&amp;" FCFA à régler sur votre compte. Merci et bonne journée !"," ","%20"),"Relancer"))</f>
      </c>
      <c r="K249" s="16">
        <f>IF(N(G249)&gt;0,G249+ROW()/1000000,"")</f>
      </c>
    </row>
    <row r="250" spans="1:11" x14ac:dyDescent="0.25">
      <c r="A250" s="12"/>
      <c r="B250" s="12"/>
      <c r="C250" s="12"/>
      <c r="D250" s="13"/>
      <c r="E250" s="14">
        <f>IF($A250="","",SUMIFS('Opérations'!$E$6:$E$3005,'Opérations'!$B$6:$B$3005,$A250,'Opérations'!$C$6:$C$3005,"Crédit"))</f>
      </c>
      <c r="F250" s="14">
        <f>IF($A250="","",SUMIFS('Opérations'!$E$6:$E$3005,'Opérations'!$B$6:$B$3005,$A250,'Opérations'!$C$6:$C$3005,"Remboursement"))</f>
      </c>
      <c r="G250" s="14">
        <f>IF($A250="","",E250-F250)</f>
      </c>
      <c r="H250" s="15">
        <f>IF(OR($A250="",N(G250)&lt;=0),"",IF(SUMPRODUCT(MAX(('Opérations'!$B$6:$B$3005=$A250)*('Opérations'!$C$6:$C$3005="Crédit")*'Opérations'!$F$6:$F$3005))=0,"",SUMPRODUCT(MAX(('Opérations'!$B$6:$B$3005=$A250)*('Opérations'!$C$6:$C$3005="Crédit")*'Opérations'!$F$6:$F$3005))))</f>
      </c>
      <c r="I250" s="16">
        <f>IF($A250="","",IF(G250&lt;=0,"Soldé",IF(AND(H250&lt;&gt;"",H250&lt;TODAY()),"En retard",IF(AND(N(D250)&gt;0,G250&gt;D250),"Plafond dépassé","En cours"))))</f>
      </c>
      <c r="J250" s="17">
        <f>IF(OR($A250="",$B250="",N(G250)&lt;=0),"",HYPERLINK("https://wa.me/"&amp;IF(LEN(SUBSTITUTE(SUBSTITUTE(SUBSTITUTE(SUBSTITUTE(SUBSTITUTE($B250," ",""),"+",""),"-",""),".",""),"/",""))=9,"237"&amp;SUBSTITUTE(SUBSTITUTE(SUBSTITUTE(SUBSTITUTE(SUBSTITUTE($B250," ",""),"+",""),"-",""),".",""),"/",""),SUBSTITUTE(SUBSTITUTE(SUBSTITUTE(SUBSTITUTE(SUBSTITUTE($B250," ",""),"+",""),"-",""),".",""),"/",""))&amp;"?text="&amp;SUBSTITUTE("Bonjour "&amp;$A250&amp;", ici "&amp;'Paramètres'!$C$6&amp;". Petit rappel : il reste "&amp;FIXED(G250,0,TRUE)&amp;" FCFA à régler sur votre compte. Merci et bonne journée !"," ","%20"),"Relancer"))</f>
      </c>
      <c r="K250" s="16">
        <f>IF(N(G250)&gt;0,G250+ROW()/1000000,"")</f>
      </c>
    </row>
    <row r="251" spans="1:11" x14ac:dyDescent="0.25">
      <c r="A251" s="12"/>
      <c r="B251" s="12"/>
      <c r="C251" s="12"/>
      <c r="D251" s="13"/>
      <c r="E251" s="14">
        <f>IF($A251="","",SUMIFS('Opérations'!$E$6:$E$3005,'Opérations'!$B$6:$B$3005,$A251,'Opérations'!$C$6:$C$3005,"Crédit"))</f>
      </c>
      <c r="F251" s="14">
        <f>IF($A251="","",SUMIFS('Opérations'!$E$6:$E$3005,'Opérations'!$B$6:$B$3005,$A251,'Opérations'!$C$6:$C$3005,"Remboursement"))</f>
      </c>
      <c r="G251" s="14">
        <f>IF($A251="","",E251-F251)</f>
      </c>
      <c r="H251" s="15">
        <f>IF(OR($A251="",N(G251)&lt;=0),"",IF(SUMPRODUCT(MAX(('Opérations'!$B$6:$B$3005=$A251)*('Opérations'!$C$6:$C$3005="Crédit")*'Opérations'!$F$6:$F$3005))=0,"",SUMPRODUCT(MAX(('Opérations'!$B$6:$B$3005=$A251)*('Opérations'!$C$6:$C$3005="Crédit")*'Opérations'!$F$6:$F$3005))))</f>
      </c>
      <c r="I251" s="16">
        <f>IF($A251="","",IF(G251&lt;=0,"Soldé",IF(AND(H251&lt;&gt;"",H251&lt;TODAY()),"En retard",IF(AND(N(D251)&gt;0,G251&gt;D251),"Plafond dépassé","En cours"))))</f>
      </c>
      <c r="J251" s="17">
        <f>IF(OR($A251="",$B251="",N(G251)&lt;=0),"",HYPERLINK("https://wa.me/"&amp;IF(LEN(SUBSTITUTE(SUBSTITUTE(SUBSTITUTE(SUBSTITUTE(SUBSTITUTE($B251," ",""),"+",""),"-",""),".",""),"/",""))=9,"237"&amp;SUBSTITUTE(SUBSTITUTE(SUBSTITUTE(SUBSTITUTE(SUBSTITUTE($B251," ",""),"+",""),"-",""),".",""),"/",""),SUBSTITUTE(SUBSTITUTE(SUBSTITUTE(SUBSTITUTE(SUBSTITUTE($B251," ",""),"+",""),"-",""),".",""),"/",""))&amp;"?text="&amp;SUBSTITUTE("Bonjour "&amp;$A251&amp;", ici "&amp;'Paramètres'!$C$6&amp;". Petit rappel : il reste "&amp;FIXED(G251,0,TRUE)&amp;" FCFA à régler sur votre compte. Merci et bonne journée !"," ","%20"),"Relancer"))</f>
      </c>
      <c r="K251" s="16">
        <f>IF(N(G251)&gt;0,G251+ROW()/1000000,"")</f>
      </c>
    </row>
    <row r="252" spans="1:11" x14ac:dyDescent="0.25">
      <c r="A252" s="12"/>
      <c r="B252" s="12"/>
      <c r="C252" s="12"/>
      <c r="D252" s="13"/>
      <c r="E252" s="14">
        <f>IF($A252="","",SUMIFS('Opérations'!$E$6:$E$3005,'Opérations'!$B$6:$B$3005,$A252,'Opérations'!$C$6:$C$3005,"Crédit"))</f>
      </c>
      <c r="F252" s="14">
        <f>IF($A252="","",SUMIFS('Opérations'!$E$6:$E$3005,'Opérations'!$B$6:$B$3005,$A252,'Opérations'!$C$6:$C$3005,"Remboursement"))</f>
      </c>
      <c r="G252" s="14">
        <f>IF($A252="","",E252-F252)</f>
      </c>
      <c r="H252" s="15">
        <f>IF(OR($A252="",N(G252)&lt;=0),"",IF(SUMPRODUCT(MAX(('Opérations'!$B$6:$B$3005=$A252)*('Opérations'!$C$6:$C$3005="Crédit")*'Opérations'!$F$6:$F$3005))=0,"",SUMPRODUCT(MAX(('Opérations'!$B$6:$B$3005=$A252)*('Opérations'!$C$6:$C$3005="Crédit")*'Opérations'!$F$6:$F$3005))))</f>
      </c>
      <c r="I252" s="16">
        <f>IF($A252="","",IF(G252&lt;=0,"Soldé",IF(AND(H252&lt;&gt;"",H252&lt;TODAY()),"En retard",IF(AND(N(D252)&gt;0,G252&gt;D252),"Plafond dépassé","En cours"))))</f>
      </c>
      <c r="J252" s="17">
        <f>IF(OR($A252="",$B252="",N(G252)&lt;=0),"",HYPERLINK("https://wa.me/"&amp;IF(LEN(SUBSTITUTE(SUBSTITUTE(SUBSTITUTE(SUBSTITUTE(SUBSTITUTE($B252," ",""),"+",""),"-",""),".",""),"/",""))=9,"237"&amp;SUBSTITUTE(SUBSTITUTE(SUBSTITUTE(SUBSTITUTE(SUBSTITUTE($B252," ",""),"+",""),"-",""),".",""),"/",""),SUBSTITUTE(SUBSTITUTE(SUBSTITUTE(SUBSTITUTE(SUBSTITUTE($B252," ",""),"+",""),"-",""),".",""),"/",""))&amp;"?text="&amp;SUBSTITUTE("Bonjour "&amp;$A252&amp;", ici "&amp;'Paramètres'!$C$6&amp;". Petit rappel : il reste "&amp;FIXED(G252,0,TRUE)&amp;" FCFA à régler sur votre compte. Merci et bonne journée !"," ","%20"),"Relancer"))</f>
      </c>
      <c r="K252" s="16">
        <f>IF(N(G252)&gt;0,G252+ROW()/1000000,"")</f>
      </c>
    </row>
    <row r="253" spans="1:11" x14ac:dyDescent="0.25">
      <c r="A253" s="12"/>
      <c r="B253" s="12"/>
      <c r="C253" s="12"/>
      <c r="D253" s="13"/>
      <c r="E253" s="14">
        <f>IF($A253="","",SUMIFS('Opérations'!$E$6:$E$3005,'Opérations'!$B$6:$B$3005,$A253,'Opérations'!$C$6:$C$3005,"Crédit"))</f>
      </c>
      <c r="F253" s="14">
        <f>IF($A253="","",SUMIFS('Opérations'!$E$6:$E$3005,'Opérations'!$B$6:$B$3005,$A253,'Opérations'!$C$6:$C$3005,"Remboursement"))</f>
      </c>
      <c r="G253" s="14">
        <f>IF($A253="","",E253-F253)</f>
      </c>
      <c r="H253" s="15">
        <f>IF(OR($A253="",N(G253)&lt;=0),"",IF(SUMPRODUCT(MAX(('Opérations'!$B$6:$B$3005=$A253)*('Opérations'!$C$6:$C$3005="Crédit")*'Opérations'!$F$6:$F$3005))=0,"",SUMPRODUCT(MAX(('Opérations'!$B$6:$B$3005=$A253)*('Opérations'!$C$6:$C$3005="Crédit")*'Opérations'!$F$6:$F$3005))))</f>
      </c>
      <c r="I253" s="16">
        <f>IF($A253="","",IF(G253&lt;=0,"Soldé",IF(AND(H253&lt;&gt;"",H253&lt;TODAY()),"En retard",IF(AND(N(D253)&gt;0,G253&gt;D253),"Plafond dépassé","En cours"))))</f>
      </c>
      <c r="J253" s="17">
        <f>IF(OR($A253="",$B253="",N(G253)&lt;=0),"",HYPERLINK("https://wa.me/"&amp;IF(LEN(SUBSTITUTE(SUBSTITUTE(SUBSTITUTE(SUBSTITUTE(SUBSTITUTE($B253," ",""),"+",""),"-",""),".",""),"/",""))=9,"237"&amp;SUBSTITUTE(SUBSTITUTE(SUBSTITUTE(SUBSTITUTE(SUBSTITUTE($B253," ",""),"+",""),"-",""),".",""),"/",""),SUBSTITUTE(SUBSTITUTE(SUBSTITUTE(SUBSTITUTE(SUBSTITUTE($B253," ",""),"+",""),"-",""),".",""),"/",""))&amp;"?text="&amp;SUBSTITUTE("Bonjour "&amp;$A253&amp;", ici "&amp;'Paramètres'!$C$6&amp;". Petit rappel : il reste "&amp;FIXED(G253,0,TRUE)&amp;" FCFA à régler sur votre compte. Merci et bonne journée !"," ","%20"),"Relancer"))</f>
      </c>
      <c r="K253" s="16">
        <f>IF(N(G253)&gt;0,G253+ROW()/1000000,"")</f>
      </c>
    </row>
    <row r="254" spans="1:11" x14ac:dyDescent="0.25">
      <c r="A254" s="12"/>
      <c r="B254" s="12"/>
      <c r="C254" s="12"/>
      <c r="D254" s="13"/>
      <c r="E254" s="14">
        <f>IF($A254="","",SUMIFS('Opérations'!$E$6:$E$3005,'Opérations'!$B$6:$B$3005,$A254,'Opérations'!$C$6:$C$3005,"Crédit"))</f>
      </c>
      <c r="F254" s="14">
        <f>IF($A254="","",SUMIFS('Opérations'!$E$6:$E$3005,'Opérations'!$B$6:$B$3005,$A254,'Opérations'!$C$6:$C$3005,"Remboursement"))</f>
      </c>
      <c r="G254" s="14">
        <f>IF($A254="","",E254-F254)</f>
      </c>
      <c r="H254" s="15">
        <f>IF(OR($A254="",N(G254)&lt;=0),"",IF(SUMPRODUCT(MAX(('Opérations'!$B$6:$B$3005=$A254)*('Opérations'!$C$6:$C$3005="Crédit")*'Opérations'!$F$6:$F$3005))=0,"",SUMPRODUCT(MAX(('Opérations'!$B$6:$B$3005=$A254)*('Opérations'!$C$6:$C$3005="Crédit")*'Opérations'!$F$6:$F$3005))))</f>
      </c>
      <c r="I254" s="16">
        <f>IF($A254="","",IF(G254&lt;=0,"Soldé",IF(AND(H254&lt;&gt;"",H254&lt;TODAY()),"En retard",IF(AND(N(D254)&gt;0,G254&gt;D254),"Plafond dépassé","En cours"))))</f>
      </c>
      <c r="J254" s="17">
        <f>IF(OR($A254="",$B254="",N(G254)&lt;=0),"",HYPERLINK("https://wa.me/"&amp;IF(LEN(SUBSTITUTE(SUBSTITUTE(SUBSTITUTE(SUBSTITUTE(SUBSTITUTE($B254," ",""),"+",""),"-",""),".",""),"/",""))=9,"237"&amp;SUBSTITUTE(SUBSTITUTE(SUBSTITUTE(SUBSTITUTE(SUBSTITUTE($B254," ",""),"+",""),"-",""),".",""),"/",""),SUBSTITUTE(SUBSTITUTE(SUBSTITUTE(SUBSTITUTE(SUBSTITUTE($B254," ",""),"+",""),"-",""),".",""),"/",""))&amp;"?text="&amp;SUBSTITUTE("Bonjour "&amp;$A254&amp;", ici "&amp;'Paramètres'!$C$6&amp;". Petit rappel : il reste "&amp;FIXED(G254,0,TRUE)&amp;" FCFA à régler sur votre compte. Merci et bonne journée !"," ","%20"),"Relancer"))</f>
      </c>
      <c r="K254" s="16">
        <f>IF(N(G254)&gt;0,G254+ROW()/1000000,"")</f>
      </c>
    </row>
    <row r="255" spans="1:11" x14ac:dyDescent="0.25">
      <c r="A255" s="12"/>
      <c r="B255" s="12"/>
      <c r="C255" s="12"/>
      <c r="D255" s="13"/>
      <c r="E255" s="14">
        <f>IF($A255="","",SUMIFS('Opérations'!$E$6:$E$3005,'Opérations'!$B$6:$B$3005,$A255,'Opérations'!$C$6:$C$3005,"Crédit"))</f>
      </c>
      <c r="F255" s="14">
        <f>IF($A255="","",SUMIFS('Opérations'!$E$6:$E$3005,'Opérations'!$B$6:$B$3005,$A255,'Opérations'!$C$6:$C$3005,"Remboursement"))</f>
      </c>
      <c r="G255" s="14">
        <f>IF($A255="","",E255-F255)</f>
      </c>
      <c r="H255" s="15">
        <f>IF(OR($A255="",N(G255)&lt;=0),"",IF(SUMPRODUCT(MAX(('Opérations'!$B$6:$B$3005=$A255)*('Opérations'!$C$6:$C$3005="Crédit")*'Opérations'!$F$6:$F$3005))=0,"",SUMPRODUCT(MAX(('Opérations'!$B$6:$B$3005=$A255)*('Opérations'!$C$6:$C$3005="Crédit")*'Opérations'!$F$6:$F$3005))))</f>
      </c>
      <c r="I255" s="16">
        <f>IF($A255="","",IF(G255&lt;=0,"Soldé",IF(AND(H255&lt;&gt;"",H255&lt;TODAY()),"En retard",IF(AND(N(D255)&gt;0,G255&gt;D255),"Plafond dépassé","En cours"))))</f>
      </c>
      <c r="J255" s="17">
        <f>IF(OR($A255="",$B255="",N(G255)&lt;=0),"",HYPERLINK("https://wa.me/"&amp;IF(LEN(SUBSTITUTE(SUBSTITUTE(SUBSTITUTE(SUBSTITUTE(SUBSTITUTE($B255," ",""),"+",""),"-",""),".",""),"/",""))=9,"237"&amp;SUBSTITUTE(SUBSTITUTE(SUBSTITUTE(SUBSTITUTE(SUBSTITUTE($B255," ",""),"+",""),"-",""),".",""),"/",""),SUBSTITUTE(SUBSTITUTE(SUBSTITUTE(SUBSTITUTE(SUBSTITUTE($B255," ",""),"+",""),"-",""),".",""),"/",""))&amp;"?text="&amp;SUBSTITUTE("Bonjour "&amp;$A255&amp;", ici "&amp;'Paramètres'!$C$6&amp;". Petit rappel : il reste "&amp;FIXED(G255,0,TRUE)&amp;" FCFA à régler sur votre compte. Merci et bonne journée !"," ","%20"),"Relancer"))</f>
      </c>
      <c r="K255" s="16">
        <f>IF(N(G255)&gt;0,G255+ROW()/1000000,"")</f>
      </c>
    </row>
    <row r="256" spans="1:11" x14ac:dyDescent="0.25">
      <c r="A256" s="12"/>
      <c r="B256" s="12"/>
      <c r="C256" s="12"/>
      <c r="D256" s="13"/>
      <c r="E256" s="14">
        <f>IF($A256="","",SUMIFS('Opérations'!$E$6:$E$3005,'Opérations'!$B$6:$B$3005,$A256,'Opérations'!$C$6:$C$3005,"Crédit"))</f>
      </c>
      <c r="F256" s="14">
        <f>IF($A256="","",SUMIFS('Opérations'!$E$6:$E$3005,'Opérations'!$B$6:$B$3005,$A256,'Opérations'!$C$6:$C$3005,"Remboursement"))</f>
      </c>
      <c r="G256" s="14">
        <f>IF($A256="","",E256-F256)</f>
      </c>
      <c r="H256" s="15">
        <f>IF(OR($A256="",N(G256)&lt;=0),"",IF(SUMPRODUCT(MAX(('Opérations'!$B$6:$B$3005=$A256)*('Opérations'!$C$6:$C$3005="Crédit")*'Opérations'!$F$6:$F$3005))=0,"",SUMPRODUCT(MAX(('Opérations'!$B$6:$B$3005=$A256)*('Opérations'!$C$6:$C$3005="Crédit")*'Opérations'!$F$6:$F$3005))))</f>
      </c>
      <c r="I256" s="16">
        <f>IF($A256="","",IF(G256&lt;=0,"Soldé",IF(AND(H256&lt;&gt;"",H256&lt;TODAY()),"En retard",IF(AND(N(D256)&gt;0,G256&gt;D256),"Plafond dépassé","En cours"))))</f>
      </c>
      <c r="J256" s="17">
        <f>IF(OR($A256="",$B256="",N(G256)&lt;=0),"",HYPERLINK("https://wa.me/"&amp;IF(LEN(SUBSTITUTE(SUBSTITUTE(SUBSTITUTE(SUBSTITUTE(SUBSTITUTE($B256," ",""),"+",""),"-",""),".",""),"/",""))=9,"237"&amp;SUBSTITUTE(SUBSTITUTE(SUBSTITUTE(SUBSTITUTE(SUBSTITUTE($B256," ",""),"+",""),"-",""),".",""),"/",""),SUBSTITUTE(SUBSTITUTE(SUBSTITUTE(SUBSTITUTE(SUBSTITUTE($B256," ",""),"+",""),"-",""),".",""),"/",""))&amp;"?text="&amp;SUBSTITUTE("Bonjour "&amp;$A256&amp;", ici "&amp;'Paramètres'!$C$6&amp;". Petit rappel : il reste "&amp;FIXED(G256,0,TRUE)&amp;" FCFA à régler sur votre compte. Merci et bonne journée !"," ","%20"),"Relancer"))</f>
      </c>
      <c r="K256" s="16">
        <f>IF(N(G256)&gt;0,G256+ROW()/1000000,"")</f>
      </c>
    </row>
    <row r="257" spans="1:11" x14ac:dyDescent="0.25">
      <c r="A257" s="12"/>
      <c r="B257" s="12"/>
      <c r="C257" s="12"/>
      <c r="D257" s="13"/>
      <c r="E257" s="14">
        <f>IF($A257="","",SUMIFS('Opérations'!$E$6:$E$3005,'Opérations'!$B$6:$B$3005,$A257,'Opérations'!$C$6:$C$3005,"Crédit"))</f>
      </c>
      <c r="F257" s="14">
        <f>IF($A257="","",SUMIFS('Opérations'!$E$6:$E$3005,'Opérations'!$B$6:$B$3005,$A257,'Opérations'!$C$6:$C$3005,"Remboursement"))</f>
      </c>
      <c r="G257" s="14">
        <f>IF($A257="","",E257-F257)</f>
      </c>
      <c r="H257" s="15">
        <f>IF(OR($A257="",N(G257)&lt;=0),"",IF(SUMPRODUCT(MAX(('Opérations'!$B$6:$B$3005=$A257)*('Opérations'!$C$6:$C$3005="Crédit")*'Opérations'!$F$6:$F$3005))=0,"",SUMPRODUCT(MAX(('Opérations'!$B$6:$B$3005=$A257)*('Opérations'!$C$6:$C$3005="Crédit")*'Opérations'!$F$6:$F$3005))))</f>
      </c>
      <c r="I257" s="16">
        <f>IF($A257="","",IF(G257&lt;=0,"Soldé",IF(AND(H257&lt;&gt;"",H257&lt;TODAY()),"En retard",IF(AND(N(D257)&gt;0,G257&gt;D257),"Plafond dépassé","En cours"))))</f>
      </c>
      <c r="J257" s="17">
        <f>IF(OR($A257="",$B257="",N(G257)&lt;=0),"",HYPERLINK("https://wa.me/"&amp;IF(LEN(SUBSTITUTE(SUBSTITUTE(SUBSTITUTE(SUBSTITUTE(SUBSTITUTE($B257," ",""),"+",""),"-",""),".",""),"/",""))=9,"237"&amp;SUBSTITUTE(SUBSTITUTE(SUBSTITUTE(SUBSTITUTE(SUBSTITUTE($B257," ",""),"+",""),"-",""),".",""),"/",""),SUBSTITUTE(SUBSTITUTE(SUBSTITUTE(SUBSTITUTE(SUBSTITUTE($B257," ",""),"+",""),"-",""),".",""),"/",""))&amp;"?text="&amp;SUBSTITUTE("Bonjour "&amp;$A257&amp;", ici "&amp;'Paramètres'!$C$6&amp;". Petit rappel : il reste "&amp;FIXED(G257,0,TRUE)&amp;" FCFA à régler sur votre compte. Merci et bonne journée !"," ","%20"),"Relancer"))</f>
      </c>
      <c r="K257" s="16">
        <f>IF(N(G257)&gt;0,G257+ROW()/1000000,"")</f>
      </c>
    </row>
    <row r="258" spans="1:11" x14ac:dyDescent="0.25">
      <c r="A258" s="12"/>
      <c r="B258" s="12"/>
      <c r="C258" s="12"/>
      <c r="D258" s="13"/>
      <c r="E258" s="14">
        <f>IF($A258="","",SUMIFS('Opérations'!$E$6:$E$3005,'Opérations'!$B$6:$B$3005,$A258,'Opérations'!$C$6:$C$3005,"Crédit"))</f>
      </c>
      <c r="F258" s="14">
        <f>IF($A258="","",SUMIFS('Opérations'!$E$6:$E$3005,'Opérations'!$B$6:$B$3005,$A258,'Opérations'!$C$6:$C$3005,"Remboursement"))</f>
      </c>
      <c r="G258" s="14">
        <f>IF($A258="","",E258-F258)</f>
      </c>
      <c r="H258" s="15">
        <f>IF(OR($A258="",N(G258)&lt;=0),"",IF(SUMPRODUCT(MAX(('Opérations'!$B$6:$B$3005=$A258)*('Opérations'!$C$6:$C$3005="Crédit")*'Opérations'!$F$6:$F$3005))=0,"",SUMPRODUCT(MAX(('Opérations'!$B$6:$B$3005=$A258)*('Opérations'!$C$6:$C$3005="Crédit")*'Opérations'!$F$6:$F$3005))))</f>
      </c>
      <c r="I258" s="16">
        <f>IF($A258="","",IF(G258&lt;=0,"Soldé",IF(AND(H258&lt;&gt;"",H258&lt;TODAY()),"En retard",IF(AND(N(D258)&gt;0,G258&gt;D258),"Plafond dépassé","En cours"))))</f>
      </c>
      <c r="J258" s="17">
        <f>IF(OR($A258="",$B258="",N(G258)&lt;=0),"",HYPERLINK("https://wa.me/"&amp;IF(LEN(SUBSTITUTE(SUBSTITUTE(SUBSTITUTE(SUBSTITUTE(SUBSTITUTE($B258," ",""),"+",""),"-",""),".",""),"/",""))=9,"237"&amp;SUBSTITUTE(SUBSTITUTE(SUBSTITUTE(SUBSTITUTE(SUBSTITUTE($B258," ",""),"+",""),"-",""),".",""),"/",""),SUBSTITUTE(SUBSTITUTE(SUBSTITUTE(SUBSTITUTE(SUBSTITUTE($B258," ",""),"+",""),"-",""),".",""),"/",""))&amp;"?text="&amp;SUBSTITUTE("Bonjour "&amp;$A258&amp;", ici "&amp;'Paramètres'!$C$6&amp;". Petit rappel : il reste "&amp;FIXED(G258,0,TRUE)&amp;" FCFA à régler sur votre compte. Merci et bonne journée !"," ","%20"),"Relancer"))</f>
      </c>
      <c r="K258" s="16">
        <f>IF(N(G258)&gt;0,G258+ROW()/1000000,"")</f>
      </c>
    </row>
    <row r="259" spans="1:11" x14ac:dyDescent="0.25">
      <c r="A259" s="12"/>
      <c r="B259" s="12"/>
      <c r="C259" s="12"/>
      <c r="D259" s="13"/>
      <c r="E259" s="14">
        <f>IF($A259="","",SUMIFS('Opérations'!$E$6:$E$3005,'Opérations'!$B$6:$B$3005,$A259,'Opérations'!$C$6:$C$3005,"Crédit"))</f>
      </c>
      <c r="F259" s="14">
        <f>IF($A259="","",SUMIFS('Opérations'!$E$6:$E$3005,'Opérations'!$B$6:$B$3005,$A259,'Opérations'!$C$6:$C$3005,"Remboursement"))</f>
      </c>
      <c r="G259" s="14">
        <f>IF($A259="","",E259-F259)</f>
      </c>
      <c r="H259" s="15">
        <f>IF(OR($A259="",N(G259)&lt;=0),"",IF(SUMPRODUCT(MAX(('Opérations'!$B$6:$B$3005=$A259)*('Opérations'!$C$6:$C$3005="Crédit")*'Opérations'!$F$6:$F$3005))=0,"",SUMPRODUCT(MAX(('Opérations'!$B$6:$B$3005=$A259)*('Opérations'!$C$6:$C$3005="Crédit")*'Opérations'!$F$6:$F$3005))))</f>
      </c>
      <c r="I259" s="16">
        <f>IF($A259="","",IF(G259&lt;=0,"Soldé",IF(AND(H259&lt;&gt;"",H259&lt;TODAY()),"En retard",IF(AND(N(D259)&gt;0,G259&gt;D259),"Plafond dépassé","En cours"))))</f>
      </c>
      <c r="J259" s="17">
        <f>IF(OR($A259="",$B259="",N(G259)&lt;=0),"",HYPERLINK("https://wa.me/"&amp;IF(LEN(SUBSTITUTE(SUBSTITUTE(SUBSTITUTE(SUBSTITUTE(SUBSTITUTE($B259," ",""),"+",""),"-",""),".",""),"/",""))=9,"237"&amp;SUBSTITUTE(SUBSTITUTE(SUBSTITUTE(SUBSTITUTE(SUBSTITUTE($B259," ",""),"+",""),"-",""),".",""),"/",""),SUBSTITUTE(SUBSTITUTE(SUBSTITUTE(SUBSTITUTE(SUBSTITUTE($B259," ",""),"+",""),"-",""),".",""),"/",""))&amp;"?text="&amp;SUBSTITUTE("Bonjour "&amp;$A259&amp;", ici "&amp;'Paramètres'!$C$6&amp;". Petit rappel : il reste "&amp;FIXED(G259,0,TRUE)&amp;" FCFA à régler sur votre compte. Merci et bonne journée !"," ","%20"),"Relancer"))</f>
      </c>
      <c r="K259" s="16">
        <f>IF(N(G259)&gt;0,G259+ROW()/1000000,"")</f>
      </c>
    </row>
    <row r="260" spans="1:11" x14ac:dyDescent="0.25">
      <c r="A260" s="12"/>
      <c r="B260" s="12"/>
      <c r="C260" s="12"/>
      <c r="D260" s="13"/>
      <c r="E260" s="14">
        <f>IF($A260="","",SUMIFS('Opérations'!$E$6:$E$3005,'Opérations'!$B$6:$B$3005,$A260,'Opérations'!$C$6:$C$3005,"Crédit"))</f>
      </c>
      <c r="F260" s="14">
        <f>IF($A260="","",SUMIFS('Opérations'!$E$6:$E$3005,'Opérations'!$B$6:$B$3005,$A260,'Opérations'!$C$6:$C$3005,"Remboursement"))</f>
      </c>
      <c r="G260" s="14">
        <f>IF($A260="","",E260-F260)</f>
      </c>
      <c r="H260" s="15">
        <f>IF(OR($A260="",N(G260)&lt;=0),"",IF(SUMPRODUCT(MAX(('Opérations'!$B$6:$B$3005=$A260)*('Opérations'!$C$6:$C$3005="Crédit")*'Opérations'!$F$6:$F$3005))=0,"",SUMPRODUCT(MAX(('Opérations'!$B$6:$B$3005=$A260)*('Opérations'!$C$6:$C$3005="Crédit")*'Opérations'!$F$6:$F$3005))))</f>
      </c>
      <c r="I260" s="16">
        <f>IF($A260="","",IF(G260&lt;=0,"Soldé",IF(AND(H260&lt;&gt;"",H260&lt;TODAY()),"En retard",IF(AND(N(D260)&gt;0,G260&gt;D260),"Plafond dépassé","En cours"))))</f>
      </c>
      <c r="J260" s="17">
        <f>IF(OR($A260="",$B260="",N(G260)&lt;=0),"",HYPERLINK("https://wa.me/"&amp;IF(LEN(SUBSTITUTE(SUBSTITUTE(SUBSTITUTE(SUBSTITUTE(SUBSTITUTE($B260," ",""),"+",""),"-",""),".",""),"/",""))=9,"237"&amp;SUBSTITUTE(SUBSTITUTE(SUBSTITUTE(SUBSTITUTE(SUBSTITUTE($B260," ",""),"+",""),"-",""),".",""),"/",""),SUBSTITUTE(SUBSTITUTE(SUBSTITUTE(SUBSTITUTE(SUBSTITUTE($B260," ",""),"+",""),"-",""),".",""),"/",""))&amp;"?text="&amp;SUBSTITUTE("Bonjour "&amp;$A260&amp;", ici "&amp;'Paramètres'!$C$6&amp;". Petit rappel : il reste "&amp;FIXED(G260,0,TRUE)&amp;" FCFA à régler sur votre compte. Merci et bonne journée !"," ","%20"),"Relancer"))</f>
      </c>
      <c r="K260" s="16">
        <f>IF(N(G260)&gt;0,G260+ROW()/1000000,"")</f>
      </c>
    </row>
    <row r="261" spans="1:11" x14ac:dyDescent="0.25">
      <c r="A261" s="12"/>
      <c r="B261" s="12"/>
      <c r="C261" s="12"/>
      <c r="D261" s="13"/>
      <c r="E261" s="14">
        <f>IF($A261="","",SUMIFS('Opérations'!$E$6:$E$3005,'Opérations'!$B$6:$B$3005,$A261,'Opérations'!$C$6:$C$3005,"Crédit"))</f>
      </c>
      <c r="F261" s="14">
        <f>IF($A261="","",SUMIFS('Opérations'!$E$6:$E$3005,'Opérations'!$B$6:$B$3005,$A261,'Opérations'!$C$6:$C$3005,"Remboursement"))</f>
      </c>
      <c r="G261" s="14">
        <f>IF($A261="","",E261-F261)</f>
      </c>
      <c r="H261" s="15">
        <f>IF(OR($A261="",N(G261)&lt;=0),"",IF(SUMPRODUCT(MAX(('Opérations'!$B$6:$B$3005=$A261)*('Opérations'!$C$6:$C$3005="Crédit")*'Opérations'!$F$6:$F$3005))=0,"",SUMPRODUCT(MAX(('Opérations'!$B$6:$B$3005=$A261)*('Opérations'!$C$6:$C$3005="Crédit")*'Opérations'!$F$6:$F$3005))))</f>
      </c>
      <c r="I261" s="16">
        <f>IF($A261="","",IF(G261&lt;=0,"Soldé",IF(AND(H261&lt;&gt;"",H261&lt;TODAY()),"En retard",IF(AND(N(D261)&gt;0,G261&gt;D261),"Plafond dépassé","En cours"))))</f>
      </c>
      <c r="J261" s="17">
        <f>IF(OR($A261="",$B261="",N(G261)&lt;=0),"",HYPERLINK("https://wa.me/"&amp;IF(LEN(SUBSTITUTE(SUBSTITUTE(SUBSTITUTE(SUBSTITUTE(SUBSTITUTE($B261," ",""),"+",""),"-",""),".",""),"/",""))=9,"237"&amp;SUBSTITUTE(SUBSTITUTE(SUBSTITUTE(SUBSTITUTE(SUBSTITUTE($B261," ",""),"+",""),"-",""),".",""),"/",""),SUBSTITUTE(SUBSTITUTE(SUBSTITUTE(SUBSTITUTE(SUBSTITUTE($B261," ",""),"+",""),"-",""),".",""),"/",""))&amp;"?text="&amp;SUBSTITUTE("Bonjour "&amp;$A261&amp;", ici "&amp;'Paramètres'!$C$6&amp;". Petit rappel : il reste "&amp;FIXED(G261,0,TRUE)&amp;" FCFA à régler sur votre compte. Merci et bonne journée !"," ","%20"),"Relancer"))</f>
      </c>
      <c r="K261" s="16">
        <f>IF(N(G261)&gt;0,G261+ROW()/1000000,"")</f>
      </c>
    </row>
    <row r="262" spans="1:11" x14ac:dyDescent="0.25">
      <c r="A262" s="12"/>
      <c r="B262" s="12"/>
      <c r="C262" s="12"/>
      <c r="D262" s="13"/>
      <c r="E262" s="14">
        <f>IF($A262="","",SUMIFS('Opérations'!$E$6:$E$3005,'Opérations'!$B$6:$B$3005,$A262,'Opérations'!$C$6:$C$3005,"Crédit"))</f>
      </c>
      <c r="F262" s="14">
        <f>IF($A262="","",SUMIFS('Opérations'!$E$6:$E$3005,'Opérations'!$B$6:$B$3005,$A262,'Opérations'!$C$6:$C$3005,"Remboursement"))</f>
      </c>
      <c r="G262" s="14">
        <f>IF($A262="","",E262-F262)</f>
      </c>
      <c r="H262" s="15">
        <f>IF(OR($A262="",N(G262)&lt;=0),"",IF(SUMPRODUCT(MAX(('Opérations'!$B$6:$B$3005=$A262)*('Opérations'!$C$6:$C$3005="Crédit")*'Opérations'!$F$6:$F$3005))=0,"",SUMPRODUCT(MAX(('Opérations'!$B$6:$B$3005=$A262)*('Opérations'!$C$6:$C$3005="Crédit")*'Opérations'!$F$6:$F$3005))))</f>
      </c>
      <c r="I262" s="16">
        <f>IF($A262="","",IF(G262&lt;=0,"Soldé",IF(AND(H262&lt;&gt;"",H262&lt;TODAY()),"En retard",IF(AND(N(D262)&gt;0,G262&gt;D262),"Plafond dépassé","En cours"))))</f>
      </c>
      <c r="J262" s="17">
        <f>IF(OR($A262="",$B262="",N(G262)&lt;=0),"",HYPERLINK("https://wa.me/"&amp;IF(LEN(SUBSTITUTE(SUBSTITUTE(SUBSTITUTE(SUBSTITUTE(SUBSTITUTE($B262," ",""),"+",""),"-",""),".",""),"/",""))=9,"237"&amp;SUBSTITUTE(SUBSTITUTE(SUBSTITUTE(SUBSTITUTE(SUBSTITUTE($B262," ",""),"+",""),"-",""),".",""),"/",""),SUBSTITUTE(SUBSTITUTE(SUBSTITUTE(SUBSTITUTE(SUBSTITUTE($B262," ",""),"+",""),"-",""),".",""),"/",""))&amp;"?text="&amp;SUBSTITUTE("Bonjour "&amp;$A262&amp;", ici "&amp;'Paramètres'!$C$6&amp;". Petit rappel : il reste "&amp;FIXED(G262,0,TRUE)&amp;" FCFA à régler sur votre compte. Merci et bonne journée !"," ","%20"),"Relancer"))</f>
      </c>
      <c r="K262" s="16">
        <f>IF(N(G262)&gt;0,G262+ROW()/1000000,"")</f>
      </c>
    </row>
    <row r="263" spans="1:11" x14ac:dyDescent="0.25">
      <c r="A263" s="12"/>
      <c r="B263" s="12"/>
      <c r="C263" s="12"/>
      <c r="D263" s="13"/>
      <c r="E263" s="14">
        <f>IF($A263="","",SUMIFS('Opérations'!$E$6:$E$3005,'Opérations'!$B$6:$B$3005,$A263,'Opérations'!$C$6:$C$3005,"Crédit"))</f>
      </c>
      <c r="F263" s="14">
        <f>IF($A263="","",SUMIFS('Opérations'!$E$6:$E$3005,'Opérations'!$B$6:$B$3005,$A263,'Opérations'!$C$6:$C$3005,"Remboursement"))</f>
      </c>
      <c r="G263" s="14">
        <f>IF($A263="","",E263-F263)</f>
      </c>
      <c r="H263" s="15">
        <f>IF(OR($A263="",N(G263)&lt;=0),"",IF(SUMPRODUCT(MAX(('Opérations'!$B$6:$B$3005=$A263)*('Opérations'!$C$6:$C$3005="Crédit")*'Opérations'!$F$6:$F$3005))=0,"",SUMPRODUCT(MAX(('Opérations'!$B$6:$B$3005=$A263)*('Opérations'!$C$6:$C$3005="Crédit")*'Opérations'!$F$6:$F$3005))))</f>
      </c>
      <c r="I263" s="16">
        <f>IF($A263="","",IF(G263&lt;=0,"Soldé",IF(AND(H263&lt;&gt;"",H263&lt;TODAY()),"En retard",IF(AND(N(D263)&gt;0,G263&gt;D263),"Plafond dépassé","En cours"))))</f>
      </c>
      <c r="J263" s="17">
        <f>IF(OR($A263="",$B263="",N(G263)&lt;=0),"",HYPERLINK("https://wa.me/"&amp;IF(LEN(SUBSTITUTE(SUBSTITUTE(SUBSTITUTE(SUBSTITUTE(SUBSTITUTE($B263," ",""),"+",""),"-",""),".",""),"/",""))=9,"237"&amp;SUBSTITUTE(SUBSTITUTE(SUBSTITUTE(SUBSTITUTE(SUBSTITUTE($B263," ",""),"+",""),"-",""),".",""),"/",""),SUBSTITUTE(SUBSTITUTE(SUBSTITUTE(SUBSTITUTE(SUBSTITUTE($B263," ",""),"+",""),"-",""),".",""),"/",""))&amp;"?text="&amp;SUBSTITUTE("Bonjour "&amp;$A263&amp;", ici "&amp;'Paramètres'!$C$6&amp;". Petit rappel : il reste "&amp;FIXED(G263,0,TRUE)&amp;" FCFA à régler sur votre compte. Merci et bonne journée !"," ","%20"),"Relancer"))</f>
      </c>
      <c r="K263" s="16">
        <f>IF(N(G263)&gt;0,G263+ROW()/1000000,"")</f>
      </c>
    </row>
    <row r="264" spans="1:11" x14ac:dyDescent="0.25">
      <c r="A264" s="12"/>
      <c r="B264" s="12"/>
      <c r="C264" s="12"/>
      <c r="D264" s="13"/>
      <c r="E264" s="14">
        <f>IF($A264="","",SUMIFS('Opérations'!$E$6:$E$3005,'Opérations'!$B$6:$B$3005,$A264,'Opérations'!$C$6:$C$3005,"Crédit"))</f>
      </c>
      <c r="F264" s="14">
        <f>IF($A264="","",SUMIFS('Opérations'!$E$6:$E$3005,'Opérations'!$B$6:$B$3005,$A264,'Opérations'!$C$6:$C$3005,"Remboursement"))</f>
      </c>
      <c r="G264" s="14">
        <f>IF($A264="","",E264-F264)</f>
      </c>
      <c r="H264" s="15">
        <f>IF(OR($A264="",N(G264)&lt;=0),"",IF(SUMPRODUCT(MAX(('Opérations'!$B$6:$B$3005=$A264)*('Opérations'!$C$6:$C$3005="Crédit")*'Opérations'!$F$6:$F$3005))=0,"",SUMPRODUCT(MAX(('Opérations'!$B$6:$B$3005=$A264)*('Opérations'!$C$6:$C$3005="Crédit")*'Opérations'!$F$6:$F$3005))))</f>
      </c>
      <c r="I264" s="16">
        <f>IF($A264="","",IF(G264&lt;=0,"Soldé",IF(AND(H264&lt;&gt;"",H264&lt;TODAY()),"En retard",IF(AND(N(D264)&gt;0,G264&gt;D264),"Plafond dépassé","En cours"))))</f>
      </c>
      <c r="J264" s="17">
        <f>IF(OR($A264="",$B264="",N(G264)&lt;=0),"",HYPERLINK("https://wa.me/"&amp;IF(LEN(SUBSTITUTE(SUBSTITUTE(SUBSTITUTE(SUBSTITUTE(SUBSTITUTE($B264," ",""),"+",""),"-",""),".",""),"/",""))=9,"237"&amp;SUBSTITUTE(SUBSTITUTE(SUBSTITUTE(SUBSTITUTE(SUBSTITUTE($B264," ",""),"+",""),"-",""),".",""),"/",""),SUBSTITUTE(SUBSTITUTE(SUBSTITUTE(SUBSTITUTE(SUBSTITUTE($B264," ",""),"+",""),"-",""),".",""),"/",""))&amp;"?text="&amp;SUBSTITUTE("Bonjour "&amp;$A264&amp;", ici "&amp;'Paramètres'!$C$6&amp;". Petit rappel : il reste "&amp;FIXED(G264,0,TRUE)&amp;" FCFA à régler sur votre compte. Merci et bonne journée !"," ","%20"),"Relancer"))</f>
      </c>
      <c r="K264" s="16">
        <f>IF(N(G264)&gt;0,G264+ROW()/1000000,"")</f>
      </c>
    </row>
    <row r="265" spans="1:11" x14ac:dyDescent="0.25">
      <c r="A265" s="12"/>
      <c r="B265" s="12"/>
      <c r="C265" s="12"/>
      <c r="D265" s="13"/>
      <c r="E265" s="14">
        <f>IF($A265="","",SUMIFS('Opérations'!$E$6:$E$3005,'Opérations'!$B$6:$B$3005,$A265,'Opérations'!$C$6:$C$3005,"Crédit"))</f>
      </c>
      <c r="F265" s="14">
        <f>IF($A265="","",SUMIFS('Opérations'!$E$6:$E$3005,'Opérations'!$B$6:$B$3005,$A265,'Opérations'!$C$6:$C$3005,"Remboursement"))</f>
      </c>
      <c r="G265" s="14">
        <f>IF($A265="","",E265-F265)</f>
      </c>
      <c r="H265" s="15">
        <f>IF(OR($A265="",N(G265)&lt;=0),"",IF(SUMPRODUCT(MAX(('Opérations'!$B$6:$B$3005=$A265)*('Opérations'!$C$6:$C$3005="Crédit")*'Opérations'!$F$6:$F$3005))=0,"",SUMPRODUCT(MAX(('Opérations'!$B$6:$B$3005=$A265)*('Opérations'!$C$6:$C$3005="Crédit")*'Opérations'!$F$6:$F$3005))))</f>
      </c>
      <c r="I265" s="16">
        <f>IF($A265="","",IF(G265&lt;=0,"Soldé",IF(AND(H265&lt;&gt;"",H265&lt;TODAY()),"En retard",IF(AND(N(D265)&gt;0,G265&gt;D265),"Plafond dépassé","En cours"))))</f>
      </c>
      <c r="J265" s="17">
        <f>IF(OR($A265="",$B265="",N(G265)&lt;=0),"",HYPERLINK("https://wa.me/"&amp;IF(LEN(SUBSTITUTE(SUBSTITUTE(SUBSTITUTE(SUBSTITUTE(SUBSTITUTE($B265," ",""),"+",""),"-",""),".",""),"/",""))=9,"237"&amp;SUBSTITUTE(SUBSTITUTE(SUBSTITUTE(SUBSTITUTE(SUBSTITUTE($B265," ",""),"+",""),"-",""),".",""),"/",""),SUBSTITUTE(SUBSTITUTE(SUBSTITUTE(SUBSTITUTE(SUBSTITUTE($B265," ",""),"+",""),"-",""),".",""),"/",""))&amp;"?text="&amp;SUBSTITUTE("Bonjour "&amp;$A265&amp;", ici "&amp;'Paramètres'!$C$6&amp;". Petit rappel : il reste "&amp;FIXED(G265,0,TRUE)&amp;" FCFA à régler sur votre compte. Merci et bonne journée !"," ","%20"),"Relancer"))</f>
      </c>
      <c r="K265" s="16">
        <f>IF(N(G265)&gt;0,G265+ROW()/1000000,"")</f>
      </c>
    </row>
    <row r="266" spans="1:11" x14ac:dyDescent="0.25">
      <c r="A266" s="12"/>
      <c r="B266" s="12"/>
      <c r="C266" s="12"/>
      <c r="D266" s="13"/>
      <c r="E266" s="14">
        <f>IF($A266="","",SUMIFS('Opérations'!$E$6:$E$3005,'Opérations'!$B$6:$B$3005,$A266,'Opérations'!$C$6:$C$3005,"Crédit"))</f>
      </c>
      <c r="F266" s="14">
        <f>IF($A266="","",SUMIFS('Opérations'!$E$6:$E$3005,'Opérations'!$B$6:$B$3005,$A266,'Opérations'!$C$6:$C$3005,"Remboursement"))</f>
      </c>
      <c r="G266" s="14">
        <f>IF($A266="","",E266-F266)</f>
      </c>
      <c r="H266" s="15">
        <f>IF(OR($A266="",N(G266)&lt;=0),"",IF(SUMPRODUCT(MAX(('Opérations'!$B$6:$B$3005=$A266)*('Opérations'!$C$6:$C$3005="Crédit")*'Opérations'!$F$6:$F$3005))=0,"",SUMPRODUCT(MAX(('Opérations'!$B$6:$B$3005=$A266)*('Opérations'!$C$6:$C$3005="Crédit")*'Opérations'!$F$6:$F$3005))))</f>
      </c>
      <c r="I266" s="16">
        <f>IF($A266="","",IF(G266&lt;=0,"Soldé",IF(AND(H266&lt;&gt;"",H266&lt;TODAY()),"En retard",IF(AND(N(D266)&gt;0,G266&gt;D266),"Plafond dépassé","En cours"))))</f>
      </c>
      <c r="J266" s="17">
        <f>IF(OR($A266="",$B266="",N(G266)&lt;=0),"",HYPERLINK("https://wa.me/"&amp;IF(LEN(SUBSTITUTE(SUBSTITUTE(SUBSTITUTE(SUBSTITUTE(SUBSTITUTE($B266," ",""),"+",""),"-",""),".",""),"/",""))=9,"237"&amp;SUBSTITUTE(SUBSTITUTE(SUBSTITUTE(SUBSTITUTE(SUBSTITUTE($B266," ",""),"+",""),"-",""),".",""),"/",""),SUBSTITUTE(SUBSTITUTE(SUBSTITUTE(SUBSTITUTE(SUBSTITUTE($B266," ",""),"+",""),"-",""),".",""),"/",""))&amp;"?text="&amp;SUBSTITUTE("Bonjour "&amp;$A266&amp;", ici "&amp;'Paramètres'!$C$6&amp;". Petit rappel : il reste "&amp;FIXED(G266,0,TRUE)&amp;" FCFA à régler sur votre compte. Merci et bonne journée !"," ","%20"),"Relancer"))</f>
      </c>
      <c r="K266" s="16">
        <f>IF(N(G266)&gt;0,G266+ROW()/1000000,"")</f>
      </c>
    </row>
    <row r="267" spans="1:11" x14ac:dyDescent="0.25">
      <c r="A267" s="12"/>
      <c r="B267" s="12"/>
      <c r="C267" s="12"/>
      <c r="D267" s="13"/>
      <c r="E267" s="14">
        <f>IF($A267="","",SUMIFS('Opérations'!$E$6:$E$3005,'Opérations'!$B$6:$B$3005,$A267,'Opérations'!$C$6:$C$3005,"Crédit"))</f>
      </c>
      <c r="F267" s="14">
        <f>IF($A267="","",SUMIFS('Opérations'!$E$6:$E$3005,'Opérations'!$B$6:$B$3005,$A267,'Opérations'!$C$6:$C$3005,"Remboursement"))</f>
      </c>
      <c r="G267" s="14">
        <f>IF($A267="","",E267-F267)</f>
      </c>
      <c r="H267" s="15">
        <f>IF(OR($A267="",N(G267)&lt;=0),"",IF(SUMPRODUCT(MAX(('Opérations'!$B$6:$B$3005=$A267)*('Opérations'!$C$6:$C$3005="Crédit")*'Opérations'!$F$6:$F$3005))=0,"",SUMPRODUCT(MAX(('Opérations'!$B$6:$B$3005=$A267)*('Opérations'!$C$6:$C$3005="Crédit")*'Opérations'!$F$6:$F$3005))))</f>
      </c>
      <c r="I267" s="16">
        <f>IF($A267="","",IF(G267&lt;=0,"Soldé",IF(AND(H267&lt;&gt;"",H267&lt;TODAY()),"En retard",IF(AND(N(D267)&gt;0,G267&gt;D267),"Plafond dépassé","En cours"))))</f>
      </c>
      <c r="J267" s="17">
        <f>IF(OR($A267="",$B267="",N(G267)&lt;=0),"",HYPERLINK("https://wa.me/"&amp;IF(LEN(SUBSTITUTE(SUBSTITUTE(SUBSTITUTE(SUBSTITUTE(SUBSTITUTE($B267," ",""),"+",""),"-",""),".",""),"/",""))=9,"237"&amp;SUBSTITUTE(SUBSTITUTE(SUBSTITUTE(SUBSTITUTE(SUBSTITUTE($B267," ",""),"+",""),"-",""),".",""),"/",""),SUBSTITUTE(SUBSTITUTE(SUBSTITUTE(SUBSTITUTE(SUBSTITUTE($B267," ",""),"+",""),"-",""),".",""),"/",""))&amp;"?text="&amp;SUBSTITUTE("Bonjour "&amp;$A267&amp;", ici "&amp;'Paramètres'!$C$6&amp;". Petit rappel : il reste "&amp;FIXED(G267,0,TRUE)&amp;" FCFA à régler sur votre compte. Merci et bonne journée !"," ","%20"),"Relancer"))</f>
      </c>
      <c r="K267" s="16">
        <f>IF(N(G267)&gt;0,G267+ROW()/1000000,"")</f>
      </c>
    </row>
    <row r="268" spans="1:11" x14ac:dyDescent="0.25">
      <c r="A268" s="12"/>
      <c r="B268" s="12"/>
      <c r="C268" s="12"/>
      <c r="D268" s="13"/>
      <c r="E268" s="14">
        <f>IF($A268="","",SUMIFS('Opérations'!$E$6:$E$3005,'Opérations'!$B$6:$B$3005,$A268,'Opérations'!$C$6:$C$3005,"Crédit"))</f>
      </c>
      <c r="F268" s="14">
        <f>IF($A268="","",SUMIFS('Opérations'!$E$6:$E$3005,'Opérations'!$B$6:$B$3005,$A268,'Opérations'!$C$6:$C$3005,"Remboursement"))</f>
      </c>
      <c r="G268" s="14">
        <f>IF($A268="","",E268-F268)</f>
      </c>
      <c r="H268" s="15">
        <f>IF(OR($A268="",N(G268)&lt;=0),"",IF(SUMPRODUCT(MAX(('Opérations'!$B$6:$B$3005=$A268)*('Opérations'!$C$6:$C$3005="Crédit")*'Opérations'!$F$6:$F$3005))=0,"",SUMPRODUCT(MAX(('Opérations'!$B$6:$B$3005=$A268)*('Opérations'!$C$6:$C$3005="Crédit")*'Opérations'!$F$6:$F$3005))))</f>
      </c>
      <c r="I268" s="16">
        <f>IF($A268="","",IF(G268&lt;=0,"Soldé",IF(AND(H268&lt;&gt;"",H268&lt;TODAY()),"En retard",IF(AND(N(D268)&gt;0,G268&gt;D268),"Plafond dépassé","En cours"))))</f>
      </c>
      <c r="J268" s="17">
        <f>IF(OR($A268="",$B268="",N(G268)&lt;=0),"",HYPERLINK("https://wa.me/"&amp;IF(LEN(SUBSTITUTE(SUBSTITUTE(SUBSTITUTE(SUBSTITUTE(SUBSTITUTE($B268," ",""),"+",""),"-",""),".",""),"/",""))=9,"237"&amp;SUBSTITUTE(SUBSTITUTE(SUBSTITUTE(SUBSTITUTE(SUBSTITUTE($B268," ",""),"+",""),"-",""),".",""),"/",""),SUBSTITUTE(SUBSTITUTE(SUBSTITUTE(SUBSTITUTE(SUBSTITUTE($B268," ",""),"+",""),"-",""),".",""),"/",""))&amp;"?text="&amp;SUBSTITUTE("Bonjour "&amp;$A268&amp;", ici "&amp;'Paramètres'!$C$6&amp;". Petit rappel : il reste "&amp;FIXED(G268,0,TRUE)&amp;" FCFA à régler sur votre compte. Merci et bonne journée !"," ","%20"),"Relancer"))</f>
      </c>
      <c r="K268" s="16">
        <f>IF(N(G268)&gt;0,G268+ROW()/1000000,"")</f>
      </c>
    </row>
    <row r="269" spans="1:11" x14ac:dyDescent="0.25">
      <c r="A269" s="12"/>
      <c r="B269" s="12"/>
      <c r="C269" s="12"/>
      <c r="D269" s="13"/>
      <c r="E269" s="14">
        <f>IF($A269="","",SUMIFS('Opérations'!$E$6:$E$3005,'Opérations'!$B$6:$B$3005,$A269,'Opérations'!$C$6:$C$3005,"Crédit"))</f>
      </c>
      <c r="F269" s="14">
        <f>IF($A269="","",SUMIFS('Opérations'!$E$6:$E$3005,'Opérations'!$B$6:$B$3005,$A269,'Opérations'!$C$6:$C$3005,"Remboursement"))</f>
      </c>
      <c r="G269" s="14">
        <f>IF($A269="","",E269-F269)</f>
      </c>
      <c r="H269" s="15">
        <f>IF(OR($A269="",N(G269)&lt;=0),"",IF(SUMPRODUCT(MAX(('Opérations'!$B$6:$B$3005=$A269)*('Opérations'!$C$6:$C$3005="Crédit")*'Opérations'!$F$6:$F$3005))=0,"",SUMPRODUCT(MAX(('Opérations'!$B$6:$B$3005=$A269)*('Opérations'!$C$6:$C$3005="Crédit")*'Opérations'!$F$6:$F$3005))))</f>
      </c>
      <c r="I269" s="16">
        <f>IF($A269="","",IF(G269&lt;=0,"Soldé",IF(AND(H269&lt;&gt;"",H269&lt;TODAY()),"En retard",IF(AND(N(D269)&gt;0,G269&gt;D269),"Plafond dépassé","En cours"))))</f>
      </c>
      <c r="J269" s="17">
        <f>IF(OR($A269="",$B269="",N(G269)&lt;=0),"",HYPERLINK("https://wa.me/"&amp;IF(LEN(SUBSTITUTE(SUBSTITUTE(SUBSTITUTE(SUBSTITUTE(SUBSTITUTE($B269," ",""),"+",""),"-",""),".",""),"/",""))=9,"237"&amp;SUBSTITUTE(SUBSTITUTE(SUBSTITUTE(SUBSTITUTE(SUBSTITUTE($B269," ",""),"+",""),"-",""),".",""),"/",""),SUBSTITUTE(SUBSTITUTE(SUBSTITUTE(SUBSTITUTE(SUBSTITUTE($B269," ",""),"+",""),"-",""),".",""),"/",""))&amp;"?text="&amp;SUBSTITUTE("Bonjour "&amp;$A269&amp;", ici "&amp;'Paramètres'!$C$6&amp;". Petit rappel : il reste "&amp;FIXED(G269,0,TRUE)&amp;" FCFA à régler sur votre compte. Merci et bonne journée !"," ","%20"),"Relancer"))</f>
      </c>
      <c r="K269" s="16">
        <f>IF(N(G269)&gt;0,G269+ROW()/1000000,"")</f>
      </c>
    </row>
    <row r="270" spans="1:11" x14ac:dyDescent="0.25">
      <c r="A270" s="12"/>
      <c r="B270" s="12"/>
      <c r="C270" s="12"/>
      <c r="D270" s="13"/>
      <c r="E270" s="14">
        <f>IF($A270="","",SUMIFS('Opérations'!$E$6:$E$3005,'Opérations'!$B$6:$B$3005,$A270,'Opérations'!$C$6:$C$3005,"Crédit"))</f>
      </c>
      <c r="F270" s="14">
        <f>IF($A270="","",SUMIFS('Opérations'!$E$6:$E$3005,'Opérations'!$B$6:$B$3005,$A270,'Opérations'!$C$6:$C$3005,"Remboursement"))</f>
      </c>
      <c r="G270" s="14">
        <f>IF($A270="","",E270-F270)</f>
      </c>
      <c r="H270" s="15">
        <f>IF(OR($A270="",N(G270)&lt;=0),"",IF(SUMPRODUCT(MAX(('Opérations'!$B$6:$B$3005=$A270)*('Opérations'!$C$6:$C$3005="Crédit")*'Opérations'!$F$6:$F$3005))=0,"",SUMPRODUCT(MAX(('Opérations'!$B$6:$B$3005=$A270)*('Opérations'!$C$6:$C$3005="Crédit")*'Opérations'!$F$6:$F$3005))))</f>
      </c>
      <c r="I270" s="16">
        <f>IF($A270="","",IF(G270&lt;=0,"Soldé",IF(AND(H270&lt;&gt;"",H270&lt;TODAY()),"En retard",IF(AND(N(D270)&gt;0,G270&gt;D270),"Plafond dépassé","En cours"))))</f>
      </c>
      <c r="J270" s="17">
        <f>IF(OR($A270="",$B270="",N(G270)&lt;=0),"",HYPERLINK("https://wa.me/"&amp;IF(LEN(SUBSTITUTE(SUBSTITUTE(SUBSTITUTE(SUBSTITUTE(SUBSTITUTE($B270," ",""),"+",""),"-",""),".",""),"/",""))=9,"237"&amp;SUBSTITUTE(SUBSTITUTE(SUBSTITUTE(SUBSTITUTE(SUBSTITUTE($B270," ",""),"+",""),"-",""),".",""),"/",""),SUBSTITUTE(SUBSTITUTE(SUBSTITUTE(SUBSTITUTE(SUBSTITUTE($B270," ",""),"+",""),"-",""),".",""),"/",""))&amp;"?text="&amp;SUBSTITUTE("Bonjour "&amp;$A270&amp;", ici "&amp;'Paramètres'!$C$6&amp;". Petit rappel : il reste "&amp;FIXED(G270,0,TRUE)&amp;" FCFA à régler sur votre compte. Merci et bonne journée !"," ","%20"),"Relancer"))</f>
      </c>
      <c r="K270" s="16">
        <f>IF(N(G270)&gt;0,G270+ROW()/1000000,"")</f>
      </c>
    </row>
    <row r="271" spans="1:11" x14ac:dyDescent="0.25">
      <c r="A271" s="12"/>
      <c r="B271" s="12"/>
      <c r="C271" s="12"/>
      <c r="D271" s="13"/>
      <c r="E271" s="14">
        <f>IF($A271="","",SUMIFS('Opérations'!$E$6:$E$3005,'Opérations'!$B$6:$B$3005,$A271,'Opérations'!$C$6:$C$3005,"Crédit"))</f>
      </c>
      <c r="F271" s="14">
        <f>IF($A271="","",SUMIFS('Opérations'!$E$6:$E$3005,'Opérations'!$B$6:$B$3005,$A271,'Opérations'!$C$6:$C$3005,"Remboursement"))</f>
      </c>
      <c r="G271" s="14">
        <f>IF($A271="","",E271-F271)</f>
      </c>
      <c r="H271" s="15">
        <f>IF(OR($A271="",N(G271)&lt;=0),"",IF(SUMPRODUCT(MAX(('Opérations'!$B$6:$B$3005=$A271)*('Opérations'!$C$6:$C$3005="Crédit")*'Opérations'!$F$6:$F$3005))=0,"",SUMPRODUCT(MAX(('Opérations'!$B$6:$B$3005=$A271)*('Opérations'!$C$6:$C$3005="Crédit")*'Opérations'!$F$6:$F$3005))))</f>
      </c>
      <c r="I271" s="16">
        <f>IF($A271="","",IF(G271&lt;=0,"Soldé",IF(AND(H271&lt;&gt;"",H271&lt;TODAY()),"En retard",IF(AND(N(D271)&gt;0,G271&gt;D271),"Plafond dépassé","En cours"))))</f>
      </c>
      <c r="J271" s="17">
        <f>IF(OR($A271="",$B271="",N(G271)&lt;=0),"",HYPERLINK("https://wa.me/"&amp;IF(LEN(SUBSTITUTE(SUBSTITUTE(SUBSTITUTE(SUBSTITUTE(SUBSTITUTE($B271," ",""),"+",""),"-",""),".",""),"/",""))=9,"237"&amp;SUBSTITUTE(SUBSTITUTE(SUBSTITUTE(SUBSTITUTE(SUBSTITUTE($B271," ",""),"+",""),"-",""),".",""),"/",""),SUBSTITUTE(SUBSTITUTE(SUBSTITUTE(SUBSTITUTE(SUBSTITUTE($B271," ",""),"+",""),"-",""),".",""),"/",""))&amp;"?text="&amp;SUBSTITUTE("Bonjour "&amp;$A271&amp;", ici "&amp;'Paramètres'!$C$6&amp;". Petit rappel : il reste "&amp;FIXED(G271,0,TRUE)&amp;" FCFA à régler sur votre compte. Merci et bonne journée !"," ","%20"),"Relancer"))</f>
      </c>
      <c r="K271" s="16">
        <f>IF(N(G271)&gt;0,G271+ROW()/1000000,"")</f>
      </c>
    </row>
    <row r="272" spans="1:11" x14ac:dyDescent="0.25">
      <c r="A272" s="12"/>
      <c r="B272" s="12"/>
      <c r="C272" s="12"/>
      <c r="D272" s="13"/>
      <c r="E272" s="14">
        <f>IF($A272="","",SUMIFS('Opérations'!$E$6:$E$3005,'Opérations'!$B$6:$B$3005,$A272,'Opérations'!$C$6:$C$3005,"Crédit"))</f>
      </c>
      <c r="F272" s="14">
        <f>IF($A272="","",SUMIFS('Opérations'!$E$6:$E$3005,'Opérations'!$B$6:$B$3005,$A272,'Opérations'!$C$6:$C$3005,"Remboursement"))</f>
      </c>
      <c r="G272" s="14">
        <f>IF($A272="","",E272-F272)</f>
      </c>
      <c r="H272" s="15">
        <f>IF(OR($A272="",N(G272)&lt;=0),"",IF(SUMPRODUCT(MAX(('Opérations'!$B$6:$B$3005=$A272)*('Opérations'!$C$6:$C$3005="Crédit")*'Opérations'!$F$6:$F$3005))=0,"",SUMPRODUCT(MAX(('Opérations'!$B$6:$B$3005=$A272)*('Opérations'!$C$6:$C$3005="Crédit")*'Opérations'!$F$6:$F$3005))))</f>
      </c>
      <c r="I272" s="16">
        <f>IF($A272="","",IF(G272&lt;=0,"Soldé",IF(AND(H272&lt;&gt;"",H272&lt;TODAY()),"En retard",IF(AND(N(D272)&gt;0,G272&gt;D272),"Plafond dépassé","En cours"))))</f>
      </c>
      <c r="J272" s="17">
        <f>IF(OR($A272="",$B272="",N(G272)&lt;=0),"",HYPERLINK("https://wa.me/"&amp;IF(LEN(SUBSTITUTE(SUBSTITUTE(SUBSTITUTE(SUBSTITUTE(SUBSTITUTE($B272," ",""),"+",""),"-",""),".",""),"/",""))=9,"237"&amp;SUBSTITUTE(SUBSTITUTE(SUBSTITUTE(SUBSTITUTE(SUBSTITUTE($B272," ",""),"+",""),"-",""),".",""),"/",""),SUBSTITUTE(SUBSTITUTE(SUBSTITUTE(SUBSTITUTE(SUBSTITUTE($B272," ",""),"+",""),"-",""),".",""),"/",""))&amp;"?text="&amp;SUBSTITUTE("Bonjour "&amp;$A272&amp;", ici "&amp;'Paramètres'!$C$6&amp;". Petit rappel : il reste "&amp;FIXED(G272,0,TRUE)&amp;" FCFA à régler sur votre compte. Merci et bonne journée !"," ","%20"),"Relancer"))</f>
      </c>
      <c r="K272" s="16">
        <f>IF(N(G272)&gt;0,G272+ROW()/1000000,"")</f>
      </c>
    </row>
    <row r="273" spans="1:11" x14ac:dyDescent="0.25">
      <c r="A273" s="12"/>
      <c r="B273" s="12"/>
      <c r="C273" s="12"/>
      <c r="D273" s="13"/>
      <c r="E273" s="14">
        <f>IF($A273="","",SUMIFS('Opérations'!$E$6:$E$3005,'Opérations'!$B$6:$B$3005,$A273,'Opérations'!$C$6:$C$3005,"Crédit"))</f>
      </c>
      <c r="F273" s="14">
        <f>IF($A273="","",SUMIFS('Opérations'!$E$6:$E$3005,'Opérations'!$B$6:$B$3005,$A273,'Opérations'!$C$6:$C$3005,"Remboursement"))</f>
      </c>
      <c r="G273" s="14">
        <f>IF($A273="","",E273-F273)</f>
      </c>
      <c r="H273" s="15">
        <f>IF(OR($A273="",N(G273)&lt;=0),"",IF(SUMPRODUCT(MAX(('Opérations'!$B$6:$B$3005=$A273)*('Opérations'!$C$6:$C$3005="Crédit")*'Opérations'!$F$6:$F$3005))=0,"",SUMPRODUCT(MAX(('Opérations'!$B$6:$B$3005=$A273)*('Opérations'!$C$6:$C$3005="Crédit")*'Opérations'!$F$6:$F$3005))))</f>
      </c>
      <c r="I273" s="16">
        <f>IF($A273="","",IF(G273&lt;=0,"Soldé",IF(AND(H273&lt;&gt;"",H273&lt;TODAY()),"En retard",IF(AND(N(D273)&gt;0,G273&gt;D273),"Plafond dépassé","En cours"))))</f>
      </c>
      <c r="J273" s="17">
        <f>IF(OR($A273="",$B273="",N(G273)&lt;=0),"",HYPERLINK("https://wa.me/"&amp;IF(LEN(SUBSTITUTE(SUBSTITUTE(SUBSTITUTE(SUBSTITUTE(SUBSTITUTE($B273," ",""),"+",""),"-",""),".",""),"/",""))=9,"237"&amp;SUBSTITUTE(SUBSTITUTE(SUBSTITUTE(SUBSTITUTE(SUBSTITUTE($B273," ",""),"+",""),"-",""),".",""),"/",""),SUBSTITUTE(SUBSTITUTE(SUBSTITUTE(SUBSTITUTE(SUBSTITUTE($B273," ",""),"+",""),"-",""),".",""),"/",""))&amp;"?text="&amp;SUBSTITUTE("Bonjour "&amp;$A273&amp;", ici "&amp;'Paramètres'!$C$6&amp;". Petit rappel : il reste "&amp;FIXED(G273,0,TRUE)&amp;" FCFA à régler sur votre compte. Merci et bonne journée !"," ","%20"),"Relancer"))</f>
      </c>
      <c r="K273" s="16">
        <f>IF(N(G273)&gt;0,G273+ROW()/1000000,"")</f>
      </c>
    </row>
    <row r="274" spans="1:11" x14ac:dyDescent="0.25">
      <c r="A274" s="12"/>
      <c r="B274" s="12"/>
      <c r="C274" s="12"/>
      <c r="D274" s="13"/>
      <c r="E274" s="14">
        <f>IF($A274="","",SUMIFS('Opérations'!$E$6:$E$3005,'Opérations'!$B$6:$B$3005,$A274,'Opérations'!$C$6:$C$3005,"Crédit"))</f>
      </c>
      <c r="F274" s="14">
        <f>IF($A274="","",SUMIFS('Opérations'!$E$6:$E$3005,'Opérations'!$B$6:$B$3005,$A274,'Opérations'!$C$6:$C$3005,"Remboursement"))</f>
      </c>
      <c r="G274" s="14">
        <f>IF($A274="","",E274-F274)</f>
      </c>
      <c r="H274" s="15">
        <f>IF(OR($A274="",N(G274)&lt;=0),"",IF(SUMPRODUCT(MAX(('Opérations'!$B$6:$B$3005=$A274)*('Opérations'!$C$6:$C$3005="Crédit")*'Opérations'!$F$6:$F$3005))=0,"",SUMPRODUCT(MAX(('Opérations'!$B$6:$B$3005=$A274)*('Opérations'!$C$6:$C$3005="Crédit")*'Opérations'!$F$6:$F$3005))))</f>
      </c>
      <c r="I274" s="16">
        <f>IF($A274="","",IF(G274&lt;=0,"Soldé",IF(AND(H274&lt;&gt;"",H274&lt;TODAY()),"En retard",IF(AND(N(D274)&gt;0,G274&gt;D274),"Plafond dépassé","En cours"))))</f>
      </c>
      <c r="J274" s="17">
        <f>IF(OR($A274="",$B274="",N(G274)&lt;=0),"",HYPERLINK("https://wa.me/"&amp;IF(LEN(SUBSTITUTE(SUBSTITUTE(SUBSTITUTE(SUBSTITUTE(SUBSTITUTE($B274," ",""),"+",""),"-",""),".",""),"/",""))=9,"237"&amp;SUBSTITUTE(SUBSTITUTE(SUBSTITUTE(SUBSTITUTE(SUBSTITUTE($B274," ",""),"+",""),"-",""),".",""),"/",""),SUBSTITUTE(SUBSTITUTE(SUBSTITUTE(SUBSTITUTE(SUBSTITUTE($B274," ",""),"+",""),"-",""),".",""),"/",""))&amp;"?text="&amp;SUBSTITUTE("Bonjour "&amp;$A274&amp;", ici "&amp;'Paramètres'!$C$6&amp;". Petit rappel : il reste "&amp;FIXED(G274,0,TRUE)&amp;" FCFA à régler sur votre compte. Merci et bonne journée !"," ","%20"),"Relancer"))</f>
      </c>
      <c r="K274" s="16">
        <f>IF(N(G274)&gt;0,G274+ROW()/1000000,"")</f>
      </c>
    </row>
    <row r="275" spans="1:11" x14ac:dyDescent="0.25">
      <c r="A275" s="12"/>
      <c r="B275" s="12"/>
      <c r="C275" s="12"/>
      <c r="D275" s="13"/>
      <c r="E275" s="14">
        <f>IF($A275="","",SUMIFS('Opérations'!$E$6:$E$3005,'Opérations'!$B$6:$B$3005,$A275,'Opérations'!$C$6:$C$3005,"Crédit"))</f>
      </c>
      <c r="F275" s="14">
        <f>IF($A275="","",SUMIFS('Opérations'!$E$6:$E$3005,'Opérations'!$B$6:$B$3005,$A275,'Opérations'!$C$6:$C$3005,"Remboursement"))</f>
      </c>
      <c r="G275" s="14">
        <f>IF($A275="","",E275-F275)</f>
      </c>
      <c r="H275" s="15">
        <f>IF(OR($A275="",N(G275)&lt;=0),"",IF(SUMPRODUCT(MAX(('Opérations'!$B$6:$B$3005=$A275)*('Opérations'!$C$6:$C$3005="Crédit")*'Opérations'!$F$6:$F$3005))=0,"",SUMPRODUCT(MAX(('Opérations'!$B$6:$B$3005=$A275)*('Opérations'!$C$6:$C$3005="Crédit")*'Opérations'!$F$6:$F$3005))))</f>
      </c>
      <c r="I275" s="16">
        <f>IF($A275="","",IF(G275&lt;=0,"Soldé",IF(AND(H275&lt;&gt;"",H275&lt;TODAY()),"En retard",IF(AND(N(D275)&gt;0,G275&gt;D275),"Plafond dépassé","En cours"))))</f>
      </c>
      <c r="J275" s="17">
        <f>IF(OR($A275="",$B275="",N(G275)&lt;=0),"",HYPERLINK("https://wa.me/"&amp;IF(LEN(SUBSTITUTE(SUBSTITUTE(SUBSTITUTE(SUBSTITUTE(SUBSTITUTE($B275," ",""),"+",""),"-",""),".",""),"/",""))=9,"237"&amp;SUBSTITUTE(SUBSTITUTE(SUBSTITUTE(SUBSTITUTE(SUBSTITUTE($B275," ",""),"+",""),"-",""),".",""),"/",""),SUBSTITUTE(SUBSTITUTE(SUBSTITUTE(SUBSTITUTE(SUBSTITUTE($B275," ",""),"+",""),"-",""),".",""),"/",""))&amp;"?text="&amp;SUBSTITUTE("Bonjour "&amp;$A275&amp;", ici "&amp;'Paramètres'!$C$6&amp;". Petit rappel : il reste "&amp;FIXED(G275,0,TRUE)&amp;" FCFA à régler sur votre compte. Merci et bonne journée !"," ","%20"),"Relancer"))</f>
      </c>
      <c r="K275" s="16">
        <f>IF(N(G275)&gt;0,G275+ROW()/1000000,"")</f>
      </c>
    </row>
    <row r="276" spans="1:11" x14ac:dyDescent="0.25">
      <c r="A276" s="12"/>
      <c r="B276" s="12"/>
      <c r="C276" s="12"/>
      <c r="D276" s="13"/>
      <c r="E276" s="14">
        <f>IF($A276="","",SUMIFS('Opérations'!$E$6:$E$3005,'Opérations'!$B$6:$B$3005,$A276,'Opérations'!$C$6:$C$3005,"Crédit"))</f>
      </c>
      <c r="F276" s="14">
        <f>IF($A276="","",SUMIFS('Opérations'!$E$6:$E$3005,'Opérations'!$B$6:$B$3005,$A276,'Opérations'!$C$6:$C$3005,"Remboursement"))</f>
      </c>
      <c r="G276" s="14">
        <f>IF($A276="","",E276-F276)</f>
      </c>
      <c r="H276" s="15">
        <f>IF(OR($A276="",N(G276)&lt;=0),"",IF(SUMPRODUCT(MAX(('Opérations'!$B$6:$B$3005=$A276)*('Opérations'!$C$6:$C$3005="Crédit")*'Opérations'!$F$6:$F$3005))=0,"",SUMPRODUCT(MAX(('Opérations'!$B$6:$B$3005=$A276)*('Opérations'!$C$6:$C$3005="Crédit")*'Opérations'!$F$6:$F$3005))))</f>
      </c>
      <c r="I276" s="16">
        <f>IF($A276="","",IF(G276&lt;=0,"Soldé",IF(AND(H276&lt;&gt;"",H276&lt;TODAY()),"En retard",IF(AND(N(D276)&gt;0,G276&gt;D276),"Plafond dépassé","En cours"))))</f>
      </c>
      <c r="J276" s="17">
        <f>IF(OR($A276="",$B276="",N(G276)&lt;=0),"",HYPERLINK("https://wa.me/"&amp;IF(LEN(SUBSTITUTE(SUBSTITUTE(SUBSTITUTE(SUBSTITUTE(SUBSTITUTE($B276," ",""),"+",""),"-",""),".",""),"/",""))=9,"237"&amp;SUBSTITUTE(SUBSTITUTE(SUBSTITUTE(SUBSTITUTE(SUBSTITUTE($B276," ",""),"+",""),"-",""),".",""),"/",""),SUBSTITUTE(SUBSTITUTE(SUBSTITUTE(SUBSTITUTE(SUBSTITUTE($B276," ",""),"+",""),"-",""),".",""),"/",""))&amp;"?text="&amp;SUBSTITUTE("Bonjour "&amp;$A276&amp;", ici "&amp;'Paramètres'!$C$6&amp;". Petit rappel : il reste "&amp;FIXED(G276,0,TRUE)&amp;" FCFA à régler sur votre compte. Merci et bonne journée !"," ","%20"),"Relancer"))</f>
      </c>
      <c r="K276" s="16">
        <f>IF(N(G276)&gt;0,G276+ROW()/1000000,"")</f>
      </c>
    </row>
    <row r="277" spans="1:11" x14ac:dyDescent="0.25">
      <c r="A277" s="12"/>
      <c r="B277" s="12"/>
      <c r="C277" s="12"/>
      <c r="D277" s="13"/>
      <c r="E277" s="14">
        <f>IF($A277="","",SUMIFS('Opérations'!$E$6:$E$3005,'Opérations'!$B$6:$B$3005,$A277,'Opérations'!$C$6:$C$3005,"Crédit"))</f>
      </c>
      <c r="F277" s="14">
        <f>IF($A277="","",SUMIFS('Opérations'!$E$6:$E$3005,'Opérations'!$B$6:$B$3005,$A277,'Opérations'!$C$6:$C$3005,"Remboursement"))</f>
      </c>
      <c r="G277" s="14">
        <f>IF($A277="","",E277-F277)</f>
      </c>
      <c r="H277" s="15">
        <f>IF(OR($A277="",N(G277)&lt;=0),"",IF(SUMPRODUCT(MAX(('Opérations'!$B$6:$B$3005=$A277)*('Opérations'!$C$6:$C$3005="Crédit")*'Opérations'!$F$6:$F$3005))=0,"",SUMPRODUCT(MAX(('Opérations'!$B$6:$B$3005=$A277)*('Opérations'!$C$6:$C$3005="Crédit")*'Opérations'!$F$6:$F$3005))))</f>
      </c>
      <c r="I277" s="16">
        <f>IF($A277="","",IF(G277&lt;=0,"Soldé",IF(AND(H277&lt;&gt;"",H277&lt;TODAY()),"En retard",IF(AND(N(D277)&gt;0,G277&gt;D277),"Plafond dépassé","En cours"))))</f>
      </c>
      <c r="J277" s="17">
        <f>IF(OR($A277="",$B277="",N(G277)&lt;=0),"",HYPERLINK("https://wa.me/"&amp;IF(LEN(SUBSTITUTE(SUBSTITUTE(SUBSTITUTE(SUBSTITUTE(SUBSTITUTE($B277," ",""),"+",""),"-",""),".",""),"/",""))=9,"237"&amp;SUBSTITUTE(SUBSTITUTE(SUBSTITUTE(SUBSTITUTE(SUBSTITUTE($B277," ",""),"+",""),"-",""),".",""),"/",""),SUBSTITUTE(SUBSTITUTE(SUBSTITUTE(SUBSTITUTE(SUBSTITUTE($B277," ",""),"+",""),"-",""),".",""),"/",""))&amp;"?text="&amp;SUBSTITUTE("Bonjour "&amp;$A277&amp;", ici "&amp;'Paramètres'!$C$6&amp;". Petit rappel : il reste "&amp;FIXED(G277,0,TRUE)&amp;" FCFA à régler sur votre compte. Merci et bonne journée !"," ","%20"),"Relancer"))</f>
      </c>
      <c r="K277" s="16">
        <f>IF(N(G277)&gt;0,G277+ROW()/1000000,"")</f>
      </c>
    </row>
    <row r="278" spans="1:11" x14ac:dyDescent="0.25">
      <c r="A278" s="12"/>
      <c r="B278" s="12"/>
      <c r="C278" s="12"/>
      <c r="D278" s="13"/>
      <c r="E278" s="14">
        <f>IF($A278="","",SUMIFS('Opérations'!$E$6:$E$3005,'Opérations'!$B$6:$B$3005,$A278,'Opérations'!$C$6:$C$3005,"Crédit"))</f>
      </c>
      <c r="F278" s="14">
        <f>IF($A278="","",SUMIFS('Opérations'!$E$6:$E$3005,'Opérations'!$B$6:$B$3005,$A278,'Opérations'!$C$6:$C$3005,"Remboursement"))</f>
      </c>
      <c r="G278" s="14">
        <f>IF($A278="","",E278-F278)</f>
      </c>
      <c r="H278" s="15">
        <f>IF(OR($A278="",N(G278)&lt;=0),"",IF(SUMPRODUCT(MAX(('Opérations'!$B$6:$B$3005=$A278)*('Opérations'!$C$6:$C$3005="Crédit")*'Opérations'!$F$6:$F$3005))=0,"",SUMPRODUCT(MAX(('Opérations'!$B$6:$B$3005=$A278)*('Opérations'!$C$6:$C$3005="Crédit")*'Opérations'!$F$6:$F$3005))))</f>
      </c>
      <c r="I278" s="16">
        <f>IF($A278="","",IF(G278&lt;=0,"Soldé",IF(AND(H278&lt;&gt;"",H278&lt;TODAY()),"En retard",IF(AND(N(D278)&gt;0,G278&gt;D278),"Plafond dépassé","En cours"))))</f>
      </c>
      <c r="J278" s="17">
        <f>IF(OR($A278="",$B278="",N(G278)&lt;=0),"",HYPERLINK("https://wa.me/"&amp;IF(LEN(SUBSTITUTE(SUBSTITUTE(SUBSTITUTE(SUBSTITUTE(SUBSTITUTE($B278," ",""),"+",""),"-",""),".",""),"/",""))=9,"237"&amp;SUBSTITUTE(SUBSTITUTE(SUBSTITUTE(SUBSTITUTE(SUBSTITUTE($B278," ",""),"+",""),"-",""),".",""),"/",""),SUBSTITUTE(SUBSTITUTE(SUBSTITUTE(SUBSTITUTE(SUBSTITUTE($B278," ",""),"+",""),"-",""),".",""),"/",""))&amp;"?text="&amp;SUBSTITUTE("Bonjour "&amp;$A278&amp;", ici "&amp;'Paramètres'!$C$6&amp;". Petit rappel : il reste "&amp;FIXED(G278,0,TRUE)&amp;" FCFA à régler sur votre compte. Merci et bonne journée !"," ","%20"),"Relancer"))</f>
      </c>
      <c r="K278" s="16">
        <f>IF(N(G278)&gt;0,G278+ROW()/1000000,"")</f>
      </c>
    </row>
    <row r="279" spans="1:11" x14ac:dyDescent="0.25">
      <c r="A279" s="12"/>
      <c r="B279" s="12"/>
      <c r="C279" s="12"/>
      <c r="D279" s="13"/>
      <c r="E279" s="14">
        <f>IF($A279="","",SUMIFS('Opérations'!$E$6:$E$3005,'Opérations'!$B$6:$B$3005,$A279,'Opérations'!$C$6:$C$3005,"Crédit"))</f>
      </c>
      <c r="F279" s="14">
        <f>IF($A279="","",SUMIFS('Opérations'!$E$6:$E$3005,'Opérations'!$B$6:$B$3005,$A279,'Opérations'!$C$6:$C$3005,"Remboursement"))</f>
      </c>
      <c r="G279" s="14">
        <f>IF($A279="","",E279-F279)</f>
      </c>
      <c r="H279" s="15">
        <f>IF(OR($A279="",N(G279)&lt;=0),"",IF(SUMPRODUCT(MAX(('Opérations'!$B$6:$B$3005=$A279)*('Opérations'!$C$6:$C$3005="Crédit")*'Opérations'!$F$6:$F$3005))=0,"",SUMPRODUCT(MAX(('Opérations'!$B$6:$B$3005=$A279)*('Opérations'!$C$6:$C$3005="Crédit")*'Opérations'!$F$6:$F$3005))))</f>
      </c>
      <c r="I279" s="16">
        <f>IF($A279="","",IF(G279&lt;=0,"Soldé",IF(AND(H279&lt;&gt;"",H279&lt;TODAY()),"En retard",IF(AND(N(D279)&gt;0,G279&gt;D279),"Plafond dépassé","En cours"))))</f>
      </c>
      <c r="J279" s="17">
        <f>IF(OR($A279="",$B279="",N(G279)&lt;=0),"",HYPERLINK("https://wa.me/"&amp;IF(LEN(SUBSTITUTE(SUBSTITUTE(SUBSTITUTE(SUBSTITUTE(SUBSTITUTE($B279," ",""),"+",""),"-",""),".",""),"/",""))=9,"237"&amp;SUBSTITUTE(SUBSTITUTE(SUBSTITUTE(SUBSTITUTE(SUBSTITUTE($B279," ",""),"+",""),"-",""),".",""),"/",""),SUBSTITUTE(SUBSTITUTE(SUBSTITUTE(SUBSTITUTE(SUBSTITUTE($B279," ",""),"+",""),"-",""),".",""),"/",""))&amp;"?text="&amp;SUBSTITUTE("Bonjour "&amp;$A279&amp;", ici "&amp;'Paramètres'!$C$6&amp;". Petit rappel : il reste "&amp;FIXED(G279,0,TRUE)&amp;" FCFA à régler sur votre compte. Merci et bonne journée !"," ","%20"),"Relancer"))</f>
      </c>
      <c r="K279" s="16">
        <f>IF(N(G279)&gt;0,G279+ROW()/1000000,"")</f>
      </c>
    </row>
    <row r="280" spans="1:11" x14ac:dyDescent="0.25">
      <c r="A280" s="12"/>
      <c r="B280" s="12"/>
      <c r="C280" s="12"/>
      <c r="D280" s="13"/>
      <c r="E280" s="14">
        <f>IF($A280="","",SUMIFS('Opérations'!$E$6:$E$3005,'Opérations'!$B$6:$B$3005,$A280,'Opérations'!$C$6:$C$3005,"Crédit"))</f>
      </c>
      <c r="F280" s="14">
        <f>IF($A280="","",SUMIFS('Opérations'!$E$6:$E$3005,'Opérations'!$B$6:$B$3005,$A280,'Opérations'!$C$6:$C$3005,"Remboursement"))</f>
      </c>
      <c r="G280" s="14">
        <f>IF($A280="","",E280-F280)</f>
      </c>
      <c r="H280" s="15">
        <f>IF(OR($A280="",N(G280)&lt;=0),"",IF(SUMPRODUCT(MAX(('Opérations'!$B$6:$B$3005=$A280)*('Opérations'!$C$6:$C$3005="Crédit")*'Opérations'!$F$6:$F$3005))=0,"",SUMPRODUCT(MAX(('Opérations'!$B$6:$B$3005=$A280)*('Opérations'!$C$6:$C$3005="Crédit")*'Opérations'!$F$6:$F$3005))))</f>
      </c>
      <c r="I280" s="16">
        <f>IF($A280="","",IF(G280&lt;=0,"Soldé",IF(AND(H280&lt;&gt;"",H280&lt;TODAY()),"En retard",IF(AND(N(D280)&gt;0,G280&gt;D280),"Plafond dépassé","En cours"))))</f>
      </c>
      <c r="J280" s="17">
        <f>IF(OR($A280="",$B280="",N(G280)&lt;=0),"",HYPERLINK("https://wa.me/"&amp;IF(LEN(SUBSTITUTE(SUBSTITUTE(SUBSTITUTE(SUBSTITUTE(SUBSTITUTE($B280," ",""),"+",""),"-",""),".",""),"/",""))=9,"237"&amp;SUBSTITUTE(SUBSTITUTE(SUBSTITUTE(SUBSTITUTE(SUBSTITUTE($B280," ",""),"+",""),"-",""),".",""),"/",""),SUBSTITUTE(SUBSTITUTE(SUBSTITUTE(SUBSTITUTE(SUBSTITUTE($B280," ",""),"+",""),"-",""),".",""),"/",""))&amp;"?text="&amp;SUBSTITUTE("Bonjour "&amp;$A280&amp;", ici "&amp;'Paramètres'!$C$6&amp;". Petit rappel : il reste "&amp;FIXED(G280,0,TRUE)&amp;" FCFA à régler sur votre compte. Merci et bonne journée !"," ","%20"),"Relancer"))</f>
      </c>
      <c r="K280" s="16">
        <f>IF(N(G280)&gt;0,G280+ROW()/1000000,"")</f>
      </c>
    </row>
    <row r="281" spans="1:11" x14ac:dyDescent="0.25">
      <c r="A281" s="12"/>
      <c r="B281" s="12"/>
      <c r="C281" s="12"/>
      <c r="D281" s="13"/>
      <c r="E281" s="14">
        <f>IF($A281="","",SUMIFS('Opérations'!$E$6:$E$3005,'Opérations'!$B$6:$B$3005,$A281,'Opérations'!$C$6:$C$3005,"Crédit"))</f>
      </c>
      <c r="F281" s="14">
        <f>IF($A281="","",SUMIFS('Opérations'!$E$6:$E$3005,'Opérations'!$B$6:$B$3005,$A281,'Opérations'!$C$6:$C$3005,"Remboursement"))</f>
      </c>
      <c r="G281" s="14">
        <f>IF($A281="","",E281-F281)</f>
      </c>
      <c r="H281" s="15">
        <f>IF(OR($A281="",N(G281)&lt;=0),"",IF(SUMPRODUCT(MAX(('Opérations'!$B$6:$B$3005=$A281)*('Opérations'!$C$6:$C$3005="Crédit")*'Opérations'!$F$6:$F$3005))=0,"",SUMPRODUCT(MAX(('Opérations'!$B$6:$B$3005=$A281)*('Opérations'!$C$6:$C$3005="Crédit")*'Opérations'!$F$6:$F$3005))))</f>
      </c>
      <c r="I281" s="16">
        <f>IF($A281="","",IF(G281&lt;=0,"Soldé",IF(AND(H281&lt;&gt;"",H281&lt;TODAY()),"En retard",IF(AND(N(D281)&gt;0,G281&gt;D281),"Plafond dépassé","En cours"))))</f>
      </c>
      <c r="J281" s="17">
        <f>IF(OR($A281="",$B281="",N(G281)&lt;=0),"",HYPERLINK("https://wa.me/"&amp;IF(LEN(SUBSTITUTE(SUBSTITUTE(SUBSTITUTE(SUBSTITUTE(SUBSTITUTE($B281," ",""),"+",""),"-",""),".",""),"/",""))=9,"237"&amp;SUBSTITUTE(SUBSTITUTE(SUBSTITUTE(SUBSTITUTE(SUBSTITUTE($B281," ",""),"+",""),"-",""),".",""),"/",""),SUBSTITUTE(SUBSTITUTE(SUBSTITUTE(SUBSTITUTE(SUBSTITUTE($B281," ",""),"+",""),"-",""),".",""),"/",""))&amp;"?text="&amp;SUBSTITUTE("Bonjour "&amp;$A281&amp;", ici "&amp;'Paramètres'!$C$6&amp;". Petit rappel : il reste "&amp;FIXED(G281,0,TRUE)&amp;" FCFA à régler sur votre compte. Merci et bonne journée !"," ","%20"),"Relancer"))</f>
      </c>
      <c r="K281" s="16">
        <f>IF(N(G281)&gt;0,G281+ROW()/1000000,"")</f>
      </c>
    </row>
    <row r="282" spans="1:11" x14ac:dyDescent="0.25">
      <c r="A282" s="12"/>
      <c r="B282" s="12"/>
      <c r="C282" s="12"/>
      <c r="D282" s="13"/>
      <c r="E282" s="14">
        <f>IF($A282="","",SUMIFS('Opérations'!$E$6:$E$3005,'Opérations'!$B$6:$B$3005,$A282,'Opérations'!$C$6:$C$3005,"Crédit"))</f>
      </c>
      <c r="F282" s="14">
        <f>IF($A282="","",SUMIFS('Opérations'!$E$6:$E$3005,'Opérations'!$B$6:$B$3005,$A282,'Opérations'!$C$6:$C$3005,"Remboursement"))</f>
      </c>
      <c r="G282" s="14">
        <f>IF($A282="","",E282-F282)</f>
      </c>
      <c r="H282" s="15">
        <f>IF(OR($A282="",N(G282)&lt;=0),"",IF(SUMPRODUCT(MAX(('Opérations'!$B$6:$B$3005=$A282)*('Opérations'!$C$6:$C$3005="Crédit")*'Opérations'!$F$6:$F$3005))=0,"",SUMPRODUCT(MAX(('Opérations'!$B$6:$B$3005=$A282)*('Opérations'!$C$6:$C$3005="Crédit")*'Opérations'!$F$6:$F$3005))))</f>
      </c>
      <c r="I282" s="16">
        <f>IF($A282="","",IF(G282&lt;=0,"Soldé",IF(AND(H282&lt;&gt;"",H282&lt;TODAY()),"En retard",IF(AND(N(D282)&gt;0,G282&gt;D282),"Plafond dépassé","En cours"))))</f>
      </c>
      <c r="J282" s="17">
        <f>IF(OR($A282="",$B282="",N(G282)&lt;=0),"",HYPERLINK("https://wa.me/"&amp;IF(LEN(SUBSTITUTE(SUBSTITUTE(SUBSTITUTE(SUBSTITUTE(SUBSTITUTE($B282," ",""),"+",""),"-",""),".",""),"/",""))=9,"237"&amp;SUBSTITUTE(SUBSTITUTE(SUBSTITUTE(SUBSTITUTE(SUBSTITUTE($B282," ",""),"+",""),"-",""),".",""),"/",""),SUBSTITUTE(SUBSTITUTE(SUBSTITUTE(SUBSTITUTE(SUBSTITUTE($B282," ",""),"+",""),"-",""),".",""),"/",""))&amp;"?text="&amp;SUBSTITUTE("Bonjour "&amp;$A282&amp;", ici "&amp;'Paramètres'!$C$6&amp;". Petit rappel : il reste "&amp;FIXED(G282,0,TRUE)&amp;" FCFA à régler sur votre compte. Merci et bonne journée !"," ","%20"),"Relancer"))</f>
      </c>
      <c r="K282" s="16">
        <f>IF(N(G282)&gt;0,G282+ROW()/1000000,"")</f>
      </c>
    </row>
    <row r="283" spans="1:11" x14ac:dyDescent="0.25">
      <c r="A283" s="12"/>
      <c r="B283" s="12"/>
      <c r="C283" s="12"/>
      <c r="D283" s="13"/>
      <c r="E283" s="14">
        <f>IF($A283="","",SUMIFS('Opérations'!$E$6:$E$3005,'Opérations'!$B$6:$B$3005,$A283,'Opérations'!$C$6:$C$3005,"Crédit"))</f>
      </c>
      <c r="F283" s="14">
        <f>IF($A283="","",SUMIFS('Opérations'!$E$6:$E$3005,'Opérations'!$B$6:$B$3005,$A283,'Opérations'!$C$6:$C$3005,"Remboursement"))</f>
      </c>
      <c r="G283" s="14">
        <f>IF($A283="","",E283-F283)</f>
      </c>
      <c r="H283" s="15">
        <f>IF(OR($A283="",N(G283)&lt;=0),"",IF(SUMPRODUCT(MAX(('Opérations'!$B$6:$B$3005=$A283)*('Opérations'!$C$6:$C$3005="Crédit")*'Opérations'!$F$6:$F$3005))=0,"",SUMPRODUCT(MAX(('Opérations'!$B$6:$B$3005=$A283)*('Opérations'!$C$6:$C$3005="Crédit")*'Opérations'!$F$6:$F$3005))))</f>
      </c>
      <c r="I283" s="16">
        <f>IF($A283="","",IF(G283&lt;=0,"Soldé",IF(AND(H283&lt;&gt;"",H283&lt;TODAY()),"En retard",IF(AND(N(D283)&gt;0,G283&gt;D283),"Plafond dépassé","En cours"))))</f>
      </c>
      <c r="J283" s="17">
        <f>IF(OR($A283="",$B283="",N(G283)&lt;=0),"",HYPERLINK("https://wa.me/"&amp;IF(LEN(SUBSTITUTE(SUBSTITUTE(SUBSTITUTE(SUBSTITUTE(SUBSTITUTE($B283," ",""),"+",""),"-",""),".",""),"/",""))=9,"237"&amp;SUBSTITUTE(SUBSTITUTE(SUBSTITUTE(SUBSTITUTE(SUBSTITUTE($B283," ",""),"+",""),"-",""),".",""),"/",""),SUBSTITUTE(SUBSTITUTE(SUBSTITUTE(SUBSTITUTE(SUBSTITUTE($B283," ",""),"+",""),"-",""),".",""),"/",""))&amp;"?text="&amp;SUBSTITUTE("Bonjour "&amp;$A283&amp;", ici "&amp;'Paramètres'!$C$6&amp;". Petit rappel : il reste "&amp;FIXED(G283,0,TRUE)&amp;" FCFA à régler sur votre compte. Merci et bonne journée !"," ","%20"),"Relancer"))</f>
      </c>
      <c r="K283" s="16">
        <f>IF(N(G283)&gt;0,G283+ROW()/1000000,"")</f>
      </c>
    </row>
    <row r="284" spans="1:11" x14ac:dyDescent="0.25">
      <c r="A284" s="12"/>
      <c r="B284" s="12"/>
      <c r="C284" s="12"/>
      <c r="D284" s="13"/>
      <c r="E284" s="14">
        <f>IF($A284="","",SUMIFS('Opérations'!$E$6:$E$3005,'Opérations'!$B$6:$B$3005,$A284,'Opérations'!$C$6:$C$3005,"Crédit"))</f>
      </c>
      <c r="F284" s="14">
        <f>IF($A284="","",SUMIFS('Opérations'!$E$6:$E$3005,'Opérations'!$B$6:$B$3005,$A284,'Opérations'!$C$6:$C$3005,"Remboursement"))</f>
      </c>
      <c r="G284" s="14">
        <f>IF($A284="","",E284-F284)</f>
      </c>
      <c r="H284" s="15">
        <f>IF(OR($A284="",N(G284)&lt;=0),"",IF(SUMPRODUCT(MAX(('Opérations'!$B$6:$B$3005=$A284)*('Opérations'!$C$6:$C$3005="Crédit")*'Opérations'!$F$6:$F$3005))=0,"",SUMPRODUCT(MAX(('Opérations'!$B$6:$B$3005=$A284)*('Opérations'!$C$6:$C$3005="Crédit")*'Opérations'!$F$6:$F$3005))))</f>
      </c>
      <c r="I284" s="16">
        <f>IF($A284="","",IF(G284&lt;=0,"Soldé",IF(AND(H284&lt;&gt;"",H284&lt;TODAY()),"En retard",IF(AND(N(D284)&gt;0,G284&gt;D284),"Plafond dépassé","En cours"))))</f>
      </c>
      <c r="J284" s="17">
        <f>IF(OR($A284="",$B284="",N(G284)&lt;=0),"",HYPERLINK("https://wa.me/"&amp;IF(LEN(SUBSTITUTE(SUBSTITUTE(SUBSTITUTE(SUBSTITUTE(SUBSTITUTE($B284," ",""),"+",""),"-",""),".",""),"/",""))=9,"237"&amp;SUBSTITUTE(SUBSTITUTE(SUBSTITUTE(SUBSTITUTE(SUBSTITUTE($B284," ",""),"+",""),"-",""),".",""),"/",""),SUBSTITUTE(SUBSTITUTE(SUBSTITUTE(SUBSTITUTE(SUBSTITUTE($B284," ",""),"+",""),"-",""),".",""),"/",""))&amp;"?text="&amp;SUBSTITUTE("Bonjour "&amp;$A284&amp;", ici "&amp;'Paramètres'!$C$6&amp;". Petit rappel : il reste "&amp;FIXED(G284,0,TRUE)&amp;" FCFA à régler sur votre compte. Merci et bonne journée !"," ","%20"),"Relancer"))</f>
      </c>
      <c r="K284" s="16">
        <f>IF(N(G284)&gt;0,G284+ROW()/1000000,"")</f>
      </c>
    </row>
    <row r="285" spans="1:11" x14ac:dyDescent="0.25">
      <c r="A285" s="12"/>
      <c r="B285" s="12"/>
      <c r="C285" s="12"/>
      <c r="D285" s="13"/>
      <c r="E285" s="14">
        <f>IF($A285="","",SUMIFS('Opérations'!$E$6:$E$3005,'Opérations'!$B$6:$B$3005,$A285,'Opérations'!$C$6:$C$3005,"Crédit"))</f>
      </c>
      <c r="F285" s="14">
        <f>IF($A285="","",SUMIFS('Opérations'!$E$6:$E$3005,'Opérations'!$B$6:$B$3005,$A285,'Opérations'!$C$6:$C$3005,"Remboursement"))</f>
      </c>
      <c r="G285" s="14">
        <f>IF($A285="","",E285-F285)</f>
      </c>
      <c r="H285" s="15">
        <f>IF(OR($A285="",N(G285)&lt;=0),"",IF(SUMPRODUCT(MAX(('Opérations'!$B$6:$B$3005=$A285)*('Opérations'!$C$6:$C$3005="Crédit")*'Opérations'!$F$6:$F$3005))=0,"",SUMPRODUCT(MAX(('Opérations'!$B$6:$B$3005=$A285)*('Opérations'!$C$6:$C$3005="Crédit")*'Opérations'!$F$6:$F$3005))))</f>
      </c>
      <c r="I285" s="16">
        <f>IF($A285="","",IF(G285&lt;=0,"Soldé",IF(AND(H285&lt;&gt;"",H285&lt;TODAY()),"En retard",IF(AND(N(D285)&gt;0,G285&gt;D285),"Plafond dépassé","En cours"))))</f>
      </c>
      <c r="J285" s="17">
        <f>IF(OR($A285="",$B285="",N(G285)&lt;=0),"",HYPERLINK("https://wa.me/"&amp;IF(LEN(SUBSTITUTE(SUBSTITUTE(SUBSTITUTE(SUBSTITUTE(SUBSTITUTE($B285," ",""),"+",""),"-",""),".",""),"/",""))=9,"237"&amp;SUBSTITUTE(SUBSTITUTE(SUBSTITUTE(SUBSTITUTE(SUBSTITUTE($B285," ",""),"+",""),"-",""),".",""),"/",""),SUBSTITUTE(SUBSTITUTE(SUBSTITUTE(SUBSTITUTE(SUBSTITUTE($B285," ",""),"+",""),"-",""),".",""),"/",""))&amp;"?text="&amp;SUBSTITUTE("Bonjour "&amp;$A285&amp;", ici "&amp;'Paramètres'!$C$6&amp;". Petit rappel : il reste "&amp;FIXED(G285,0,TRUE)&amp;" FCFA à régler sur votre compte. Merci et bonne journée !"," ","%20"),"Relancer"))</f>
      </c>
      <c r="K285" s="16">
        <f>IF(N(G285)&gt;0,G285+ROW()/1000000,"")</f>
      </c>
    </row>
    <row r="286" spans="1:11" x14ac:dyDescent="0.25">
      <c r="A286" s="12"/>
      <c r="B286" s="12"/>
      <c r="C286" s="12"/>
      <c r="D286" s="13"/>
      <c r="E286" s="14">
        <f>IF($A286="","",SUMIFS('Opérations'!$E$6:$E$3005,'Opérations'!$B$6:$B$3005,$A286,'Opérations'!$C$6:$C$3005,"Crédit"))</f>
      </c>
      <c r="F286" s="14">
        <f>IF($A286="","",SUMIFS('Opérations'!$E$6:$E$3005,'Opérations'!$B$6:$B$3005,$A286,'Opérations'!$C$6:$C$3005,"Remboursement"))</f>
      </c>
      <c r="G286" s="14">
        <f>IF($A286="","",E286-F286)</f>
      </c>
      <c r="H286" s="15">
        <f>IF(OR($A286="",N(G286)&lt;=0),"",IF(SUMPRODUCT(MAX(('Opérations'!$B$6:$B$3005=$A286)*('Opérations'!$C$6:$C$3005="Crédit")*'Opérations'!$F$6:$F$3005))=0,"",SUMPRODUCT(MAX(('Opérations'!$B$6:$B$3005=$A286)*('Opérations'!$C$6:$C$3005="Crédit")*'Opérations'!$F$6:$F$3005))))</f>
      </c>
      <c r="I286" s="16">
        <f>IF($A286="","",IF(G286&lt;=0,"Soldé",IF(AND(H286&lt;&gt;"",H286&lt;TODAY()),"En retard",IF(AND(N(D286)&gt;0,G286&gt;D286),"Plafond dépassé","En cours"))))</f>
      </c>
      <c r="J286" s="17">
        <f>IF(OR($A286="",$B286="",N(G286)&lt;=0),"",HYPERLINK("https://wa.me/"&amp;IF(LEN(SUBSTITUTE(SUBSTITUTE(SUBSTITUTE(SUBSTITUTE(SUBSTITUTE($B286," ",""),"+",""),"-",""),".",""),"/",""))=9,"237"&amp;SUBSTITUTE(SUBSTITUTE(SUBSTITUTE(SUBSTITUTE(SUBSTITUTE($B286," ",""),"+",""),"-",""),".",""),"/",""),SUBSTITUTE(SUBSTITUTE(SUBSTITUTE(SUBSTITUTE(SUBSTITUTE($B286," ",""),"+",""),"-",""),".",""),"/",""))&amp;"?text="&amp;SUBSTITUTE("Bonjour "&amp;$A286&amp;", ici "&amp;'Paramètres'!$C$6&amp;". Petit rappel : il reste "&amp;FIXED(G286,0,TRUE)&amp;" FCFA à régler sur votre compte. Merci et bonne journée !"," ","%20"),"Relancer"))</f>
      </c>
      <c r="K286" s="16">
        <f>IF(N(G286)&gt;0,G286+ROW()/1000000,"")</f>
      </c>
    </row>
    <row r="287" spans="1:11" x14ac:dyDescent="0.25">
      <c r="A287" s="12"/>
      <c r="B287" s="12"/>
      <c r="C287" s="12"/>
      <c r="D287" s="13"/>
      <c r="E287" s="14">
        <f>IF($A287="","",SUMIFS('Opérations'!$E$6:$E$3005,'Opérations'!$B$6:$B$3005,$A287,'Opérations'!$C$6:$C$3005,"Crédit"))</f>
      </c>
      <c r="F287" s="14">
        <f>IF($A287="","",SUMIFS('Opérations'!$E$6:$E$3005,'Opérations'!$B$6:$B$3005,$A287,'Opérations'!$C$6:$C$3005,"Remboursement"))</f>
      </c>
      <c r="G287" s="14">
        <f>IF($A287="","",E287-F287)</f>
      </c>
      <c r="H287" s="15">
        <f>IF(OR($A287="",N(G287)&lt;=0),"",IF(SUMPRODUCT(MAX(('Opérations'!$B$6:$B$3005=$A287)*('Opérations'!$C$6:$C$3005="Crédit")*'Opérations'!$F$6:$F$3005))=0,"",SUMPRODUCT(MAX(('Opérations'!$B$6:$B$3005=$A287)*('Opérations'!$C$6:$C$3005="Crédit")*'Opérations'!$F$6:$F$3005))))</f>
      </c>
      <c r="I287" s="16">
        <f>IF($A287="","",IF(G287&lt;=0,"Soldé",IF(AND(H287&lt;&gt;"",H287&lt;TODAY()),"En retard",IF(AND(N(D287)&gt;0,G287&gt;D287),"Plafond dépassé","En cours"))))</f>
      </c>
      <c r="J287" s="17">
        <f>IF(OR($A287="",$B287="",N(G287)&lt;=0),"",HYPERLINK("https://wa.me/"&amp;IF(LEN(SUBSTITUTE(SUBSTITUTE(SUBSTITUTE(SUBSTITUTE(SUBSTITUTE($B287," ",""),"+",""),"-",""),".",""),"/",""))=9,"237"&amp;SUBSTITUTE(SUBSTITUTE(SUBSTITUTE(SUBSTITUTE(SUBSTITUTE($B287," ",""),"+",""),"-",""),".",""),"/",""),SUBSTITUTE(SUBSTITUTE(SUBSTITUTE(SUBSTITUTE(SUBSTITUTE($B287," ",""),"+",""),"-",""),".",""),"/",""))&amp;"?text="&amp;SUBSTITUTE("Bonjour "&amp;$A287&amp;", ici "&amp;'Paramètres'!$C$6&amp;". Petit rappel : il reste "&amp;FIXED(G287,0,TRUE)&amp;" FCFA à régler sur votre compte. Merci et bonne journée !"," ","%20"),"Relancer"))</f>
      </c>
      <c r="K287" s="16">
        <f>IF(N(G287)&gt;0,G287+ROW()/1000000,"")</f>
      </c>
    </row>
    <row r="288" spans="1:11" x14ac:dyDescent="0.25">
      <c r="A288" s="12"/>
      <c r="B288" s="12"/>
      <c r="C288" s="12"/>
      <c r="D288" s="13"/>
      <c r="E288" s="14">
        <f>IF($A288="","",SUMIFS('Opérations'!$E$6:$E$3005,'Opérations'!$B$6:$B$3005,$A288,'Opérations'!$C$6:$C$3005,"Crédit"))</f>
      </c>
      <c r="F288" s="14">
        <f>IF($A288="","",SUMIFS('Opérations'!$E$6:$E$3005,'Opérations'!$B$6:$B$3005,$A288,'Opérations'!$C$6:$C$3005,"Remboursement"))</f>
      </c>
      <c r="G288" s="14">
        <f>IF($A288="","",E288-F288)</f>
      </c>
      <c r="H288" s="15">
        <f>IF(OR($A288="",N(G288)&lt;=0),"",IF(SUMPRODUCT(MAX(('Opérations'!$B$6:$B$3005=$A288)*('Opérations'!$C$6:$C$3005="Crédit")*'Opérations'!$F$6:$F$3005))=0,"",SUMPRODUCT(MAX(('Opérations'!$B$6:$B$3005=$A288)*('Opérations'!$C$6:$C$3005="Crédit")*'Opérations'!$F$6:$F$3005))))</f>
      </c>
      <c r="I288" s="16">
        <f>IF($A288="","",IF(G288&lt;=0,"Soldé",IF(AND(H288&lt;&gt;"",H288&lt;TODAY()),"En retard",IF(AND(N(D288)&gt;0,G288&gt;D288),"Plafond dépassé","En cours"))))</f>
      </c>
      <c r="J288" s="17">
        <f>IF(OR($A288="",$B288="",N(G288)&lt;=0),"",HYPERLINK("https://wa.me/"&amp;IF(LEN(SUBSTITUTE(SUBSTITUTE(SUBSTITUTE(SUBSTITUTE(SUBSTITUTE($B288," ",""),"+",""),"-",""),".",""),"/",""))=9,"237"&amp;SUBSTITUTE(SUBSTITUTE(SUBSTITUTE(SUBSTITUTE(SUBSTITUTE($B288," ",""),"+",""),"-",""),".",""),"/",""),SUBSTITUTE(SUBSTITUTE(SUBSTITUTE(SUBSTITUTE(SUBSTITUTE($B288," ",""),"+",""),"-",""),".",""),"/",""))&amp;"?text="&amp;SUBSTITUTE("Bonjour "&amp;$A288&amp;", ici "&amp;'Paramètres'!$C$6&amp;". Petit rappel : il reste "&amp;FIXED(G288,0,TRUE)&amp;" FCFA à régler sur votre compte. Merci et bonne journée !"," ","%20"),"Relancer"))</f>
      </c>
      <c r="K288" s="16">
        <f>IF(N(G288)&gt;0,G288+ROW()/1000000,"")</f>
      </c>
    </row>
    <row r="289" spans="1:11" x14ac:dyDescent="0.25">
      <c r="A289" s="12"/>
      <c r="B289" s="12"/>
      <c r="C289" s="12"/>
      <c r="D289" s="13"/>
      <c r="E289" s="14">
        <f>IF($A289="","",SUMIFS('Opérations'!$E$6:$E$3005,'Opérations'!$B$6:$B$3005,$A289,'Opérations'!$C$6:$C$3005,"Crédit"))</f>
      </c>
      <c r="F289" s="14">
        <f>IF($A289="","",SUMIFS('Opérations'!$E$6:$E$3005,'Opérations'!$B$6:$B$3005,$A289,'Opérations'!$C$6:$C$3005,"Remboursement"))</f>
      </c>
      <c r="G289" s="14">
        <f>IF($A289="","",E289-F289)</f>
      </c>
      <c r="H289" s="15">
        <f>IF(OR($A289="",N(G289)&lt;=0),"",IF(SUMPRODUCT(MAX(('Opérations'!$B$6:$B$3005=$A289)*('Opérations'!$C$6:$C$3005="Crédit")*'Opérations'!$F$6:$F$3005))=0,"",SUMPRODUCT(MAX(('Opérations'!$B$6:$B$3005=$A289)*('Opérations'!$C$6:$C$3005="Crédit")*'Opérations'!$F$6:$F$3005))))</f>
      </c>
      <c r="I289" s="16">
        <f>IF($A289="","",IF(G289&lt;=0,"Soldé",IF(AND(H289&lt;&gt;"",H289&lt;TODAY()),"En retard",IF(AND(N(D289)&gt;0,G289&gt;D289),"Plafond dépassé","En cours"))))</f>
      </c>
      <c r="J289" s="17">
        <f>IF(OR($A289="",$B289="",N(G289)&lt;=0),"",HYPERLINK("https://wa.me/"&amp;IF(LEN(SUBSTITUTE(SUBSTITUTE(SUBSTITUTE(SUBSTITUTE(SUBSTITUTE($B289," ",""),"+",""),"-",""),".",""),"/",""))=9,"237"&amp;SUBSTITUTE(SUBSTITUTE(SUBSTITUTE(SUBSTITUTE(SUBSTITUTE($B289," ",""),"+",""),"-",""),".",""),"/",""),SUBSTITUTE(SUBSTITUTE(SUBSTITUTE(SUBSTITUTE(SUBSTITUTE($B289," ",""),"+",""),"-",""),".",""),"/",""))&amp;"?text="&amp;SUBSTITUTE("Bonjour "&amp;$A289&amp;", ici "&amp;'Paramètres'!$C$6&amp;". Petit rappel : il reste "&amp;FIXED(G289,0,TRUE)&amp;" FCFA à régler sur votre compte. Merci et bonne journée !"," ","%20"),"Relancer"))</f>
      </c>
      <c r="K289" s="16">
        <f>IF(N(G289)&gt;0,G289+ROW()/1000000,"")</f>
      </c>
    </row>
    <row r="290" spans="1:11" x14ac:dyDescent="0.25">
      <c r="A290" s="12"/>
      <c r="B290" s="12"/>
      <c r="C290" s="12"/>
      <c r="D290" s="13"/>
      <c r="E290" s="14">
        <f>IF($A290="","",SUMIFS('Opérations'!$E$6:$E$3005,'Opérations'!$B$6:$B$3005,$A290,'Opérations'!$C$6:$C$3005,"Crédit"))</f>
      </c>
      <c r="F290" s="14">
        <f>IF($A290="","",SUMIFS('Opérations'!$E$6:$E$3005,'Opérations'!$B$6:$B$3005,$A290,'Opérations'!$C$6:$C$3005,"Remboursement"))</f>
      </c>
      <c r="G290" s="14">
        <f>IF($A290="","",E290-F290)</f>
      </c>
      <c r="H290" s="15">
        <f>IF(OR($A290="",N(G290)&lt;=0),"",IF(SUMPRODUCT(MAX(('Opérations'!$B$6:$B$3005=$A290)*('Opérations'!$C$6:$C$3005="Crédit")*'Opérations'!$F$6:$F$3005))=0,"",SUMPRODUCT(MAX(('Opérations'!$B$6:$B$3005=$A290)*('Opérations'!$C$6:$C$3005="Crédit")*'Opérations'!$F$6:$F$3005))))</f>
      </c>
      <c r="I290" s="16">
        <f>IF($A290="","",IF(G290&lt;=0,"Soldé",IF(AND(H290&lt;&gt;"",H290&lt;TODAY()),"En retard",IF(AND(N(D290)&gt;0,G290&gt;D290),"Plafond dépassé","En cours"))))</f>
      </c>
      <c r="J290" s="17">
        <f>IF(OR($A290="",$B290="",N(G290)&lt;=0),"",HYPERLINK("https://wa.me/"&amp;IF(LEN(SUBSTITUTE(SUBSTITUTE(SUBSTITUTE(SUBSTITUTE(SUBSTITUTE($B290," ",""),"+",""),"-",""),".",""),"/",""))=9,"237"&amp;SUBSTITUTE(SUBSTITUTE(SUBSTITUTE(SUBSTITUTE(SUBSTITUTE($B290," ",""),"+",""),"-",""),".",""),"/",""),SUBSTITUTE(SUBSTITUTE(SUBSTITUTE(SUBSTITUTE(SUBSTITUTE($B290," ",""),"+",""),"-",""),".",""),"/",""))&amp;"?text="&amp;SUBSTITUTE("Bonjour "&amp;$A290&amp;", ici "&amp;'Paramètres'!$C$6&amp;". Petit rappel : il reste "&amp;FIXED(G290,0,TRUE)&amp;" FCFA à régler sur votre compte. Merci et bonne journée !"," ","%20"),"Relancer"))</f>
      </c>
      <c r="K290" s="16">
        <f>IF(N(G290)&gt;0,G290+ROW()/1000000,"")</f>
      </c>
    </row>
    <row r="291" spans="1:11" x14ac:dyDescent="0.25">
      <c r="A291" s="12"/>
      <c r="B291" s="12"/>
      <c r="C291" s="12"/>
      <c r="D291" s="13"/>
      <c r="E291" s="14">
        <f>IF($A291="","",SUMIFS('Opérations'!$E$6:$E$3005,'Opérations'!$B$6:$B$3005,$A291,'Opérations'!$C$6:$C$3005,"Crédit"))</f>
      </c>
      <c r="F291" s="14">
        <f>IF($A291="","",SUMIFS('Opérations'!$E$6:$E$3005,'Opérations'!$B$6:$B$3005,$A291,'Opérations'!$C$6:$C$3005,"Remboursement"))</f>
      </c>
      <c r="G291" s="14">
        <f>IF($A291="","",E291-F291)</f>
      </c>
      <c r="H291" s="15">
        <f>IF(OR($A291="",N(G291)&lt;=0),"",IF(SUMPRODUCT(MAX(('Opérations'!$B$6:$B$3005=$A291)*('Opérations'!$C$6:$C$3005="Crédit")*'Opérations'!$F$6:$F$3005))=0,"",SUMPRODUCT(MAX(('Opérations'!$B$6:$B$3005=$A291)*('Opérations'!$C$6:$C$3005="Crédit")*'Opérations'!$F$6:$F$3005))))</f>
      </c>
      <c r="I291" s="16">
        <f>IF($A291="","",IF(G291&lt;=0,"Soldé",IF(AND(H291&lt;&gt;"",H291&lt;TODAY()),"En retard",IF(AND(N(D291)&gt;0,G291&gt;D291),"Plafond dépassé","En cours"))))</f>
      </c>
      <c r="J291" s="17">
        <f>IF(OR($A291="",$B291="",N(G291)&lt;=0),"",HYPERLINK("https://wa.me/"&amp;IF(LEN(SUBSTITUTE(SUBSTITUTE(SUBSTITUTE(SUBSTITUTE(SUBSTITUTE($B291," ",""),"+",""),"-",""),".",""),"/",""))=9,"237"&amp;SUBSTITUTE(SUBSTITUTE(SUBSTITUTE(SUBSTITUTE(SUBSTITUTE($B291," ",""),"+",""),"-",""),".",""),"/",""),SUBSTITUTE(SUBSTITUTE(SUBSTITUTE(SUBSTITUTE(SUBSTITUTE($B291," ",""),"+",""),"-",""),".",""),"/",""))&amp;"?text="&amp;SUBSTITUTE("Bonjour "&amp;$A291&amp;", ici "&amp;'Paramètres'!$C$6&amp;". Petit rappel : il reste "&amp;FIXED(G291,0,TRUE)&amp;" FCFA à régler sur votre compte. Merci et bonne journée !"," ","%20"),"Relancer"))</f>
      </c>
      <c r="K291" s="16">
        <f>IF(N(G291)&gt;0,G291+ROW()/1000000,"")</f>
      </c>
    </row>
    <row r="292" spans="1:11" x14ac:dyDescent="0.25">
      <c r="A292" s="12"/>
      <c r="B292" s="12"/>
      <c r="C292" s="12"/>
      <c r="D292" s="13"/>
      <c r="E292" s="14">
        <f>IF($A292="","",SUMIFS('Opérations'!$E$6:$E$3005,'Opérations'!$B$6:$B$3005,$A292,'Opérations'!$C$6:$C$3005,"Crédit"))</f>
      </c>
      <c r="F292" s="14">
        <f>IF($A292="","",SUMIFS('Opérations'!$E$6:$E$3005,'Opérations'!$B$6:$B$3005,$A292,'Opérations'!$C$6:$C$3005,"Remboursement"))</f>
      </c>
      <c r="G292" s="14">
        <f>IF($A292="","",E292-F292)</f>
      </c>
      <c r="H292" s="15">
        <f>IF(OR($A292="",N(G292)&lt;=0),"",IF(SUMPRODUCT(MAX(('Opérations'!$B$6:$B$3005=$A292)*('Opérations'!$C$6:$C$3005="Crédit")*'Opérations'!$F$6:$F$3005))=0,"",SUMPRODUCT(MAX(('Opérations'!$B$6:$B$3005=$A292)*('Opérations'!$C$6:$C$3005="Crédit")*'Opérations'!$F$6:$F$3005))))</f>
      </c>
      <c r="I292" s="16">
        <f>IF($A292="","",IF(G292&lt;=0,"Soldé",IF(AND(H292&lt;&gt;"",H292&lt;TODAY()),"En retard",IF(AND(N(D292)&gt;0,G292&gt;D292),"Plafond dépassé","En cours"))))</f>
      </c>
      <c r="J292" s="17">
        <f>IF(OR($A292="",$B292="",N(G292)&lt;=0),"",HYPERLINK("https://wa.me/"&amp;IF(LEN(SUBSTITUTE(SUBSTITUTE(SUBSTITUTE(SUBSTITUTE(SUBSTITUTE($B292," ",""),"+",""),"-",""),".",""),"/",""))=9,"237"&amp;SUBSTITUTE(SUBSTITUTE(SUBSTITUTE(SUBSTITUTE(SUBSTITUTE($B292," ",""),"+",""),"-",""),".",""),"/",""),SUBSTITUTE(SUBSTITUTE(SUBSTITUTE(SUBSTITUTE(SUBSTITUTE($B292," ",""),"+",""),"-",""),".",""),"/",""))&amp;"?text="&amp;SUBSTITUTE("Bonjour "&amp;$A292&amp;", ici "&amp;'Paramètres'!$C$6&amp;". Petit rappel : il reste "&amp;FIXED(G292,0,TRUE)&amp;" FCFA à régler sur votre compte. Merci et bonne journée !"," ","%20"),"Relancer"))</f>
      </c>
      <c r="K292" s="16">
        <f>IF(N(G292)&gt;0,G292+ROW()/1000000,"")</f>
      </c>
    </row>
    <row r="293" spans="1:11" x14ac:dyDescent="0.25">
      <c r="A293" s="12"/>
      <c r="B293" s="12"/>
      <c r="C293" s="12"/>
      <c r="D293" s="13"/>
      <c r="E293" s="14">
        <f>IF($A293="","",SUMIFS('Opérations'!$E$6:$E$3005,'Opérations'!$B$6:$B$3005,$A293,'Opérations'!$C$6:$C$3005,"Crédit"))</f>
      </c>
      <c r="F293" s="14">
        <f>IF($A293="","",SUMIFS('Opérations'!$E$6:$E$3005,'Opérations'!$B$6:$B$3005,$A293,'Opérations'!$C$6:$C$3005,"Remboursement"))</f>
      </c>
      <c r="G293" s="14">
        <f>IF($A293="","",E293-F293)</f>
      </c>
      <c r="H293" s="15">
        <f>IF(OR($A293="",N(G293)&lt;=0),"",IF(SUMPRODUCT(MAX(('Opérations'!$B$6:$B$3005=$A293)*('Opérations'!$C$6:$C$3005="Crédit")*'Opérations'!$F$6:$F$3005))=0,"",SUMPRODUCT(MAX(('Opérations'!$B$6:$B$3005=$A293)*('Opérations'!$C$6:$C$3005="Crédit")*'Opérations'!$F$6:$F$3005))))</f>
      </c>
      <c r="I293" s="16">
        <f>IF($A293="","",IF(G293&lt;=0,"Soldé",IF(AND(H293&lt;&gt;"",H293&lt;TODAY()),"En retard",IF(AND(N(D293)&gt;0,G293&gt;D293),"Plafond dépassé","En cours"))))</f>
      </c>
      <c r="J293" s="17">
        <f>IF(OR($A293="",$B293="",N(G293)&lt;=0),"",HYPERLINK("https://wa.me/"&amp;IF(LEN(SUBSTITUTE(SUBSTITUTE(SUBSTITUTE(SUBSTITUTE(SUBSTITUTE($B293," ",""),"+",""),"-",""),".",""),"/",""))=9,"237"&amp;SUBSTITUTE(SUBSTITUTE(SUBSTITUTE(SUBSTITUTE(SUBSTITUTE($B293," ",""),"+",""),"-",""),".",""),"/",""),SUBSTITUTE(SUBSTITUTE(SUBSTITUTE(SUBSTITUTE(SUBSTITUTE($B293," ",""),"+",""),"-",""),".",""),"/",""))&amp;"?text="&amp;SUBSTITUTE("Bonjour "&amp;$A293&amp;", ici "&amp;'Paramètres'!$C$6&amp;". Petit rappel : il reste "&amp;FIXED(G293,0,TRUE)&amp;" FCFA à régler sur votre compte. Merci et bonne journée !"," ","%20"),"Relancer"))</f>
      </c>
      <c r="K293" s="16">
        <f>IF(N(G293)&gt;0,G293+ROW()/1000000,"")</f>
      </c>
    </row>
    <row r="294" spans="1:11" x14ac:dyDescent="0.25">
      <c r="A294" s="12"/>
      <c r="B294" s="12"/>
      <c r="C294" s="12"/>
      <c r="D294" s="13"/>
      <c r="E294" s="14">
        <f>IF($A294="","",SUMIFS('Opérations'!$E$6:$E$3005,'Opérations'!$B$6:$B$3005,$A294,'Opérations'!$C$6:$C$3005,"Crédit"))</f>
      </c>
      <c r="F294" s="14">
        <f>IF($A294="","",SUMIFS('Opérations'!$E$6:$E$3005,'Opérations'!$B$6:$B$3005,$A294,'Opérations'!$C$6:$C$3005,"Remboursement"))</f>
      </c>
      <c r="G294" s="14">
        <f>IF($A294="","",E294-F294)</f>
      </c>
      <c r="H294" s="15">
        <f>IF(OR($A294="",N(G294)&lt;=0),"",IF(SUMPRODUCT(MAX(('Opérations'!$B$6:$B$3005=$A294)*('Opérations'!$C$6:$C$3005="Crédit")*'Opérations'!$F$6:$F$3005))=0,"",SUMPRODUCT(MAX(('Opérations'!$B$6:$B$3005=$A294)*('Opérations'!$C$6:$C$3005="Crédit")*'Opérations'!$F$6:$F$3005))))</f>
      </c>
      <c r="I294" s="16">
        <f>IF($A294="","",IF(G294&lt;=0,"Soldé",IF(AND(H294&lt;&gt;"",H294&lt;TODAY()),"En retard",IF(AND(N(D294)&gt;0,G294&gt;D294),"Plafond dépassé","En cours"))))</f>
      </c>
      <c r="J294" s="17">
        <f>IF(OR($A294="",$B294="",N(G294)&lt;=0),"",HYPERLINK("https://wa.me/"&amp;IF(LEN(SUBSTITUTE(SUBSTITUTE(SUBSTITUTE(SUBSTITUTE(SUBSTITUTE($B294," ",""),"+",""),"-",""),".",""),"/",""))=9,"237"&amp;SUBSTITUTE(SUBSTITUTE(SUBSTITUTE(SUBSTITUTE(SUBSTITUTE($B294," ",""),"+",""),"-",""),".",""),"/",""),SUBSTITUTE(SUBSTITUTE(SUBSTITUTE(SUBSTITUTE(SUBSTITUTE($B294," ",""),"+",""),"-",""),".",""),"/",""))&amp;"?text="&amp;SUBSTITUTE("Bonjour "&amp;$A294&amp;", ici "&amp;'Paramètres'!$C$6&amp;". Petit rappel : il reste "&amp;FIXED(G294,0,TRUE)&amp;" FCFA à régler sur votre compte. Merci et bonne journée !"," ","%20"),"Relancer"))</f>
      </c>
      <c r="K294" s="16">
        <f>IF(N(G294)&gt;0,G294+ROW()/1000000,"")</f>
      </c>
    </row>
    <row r="295" spans="1:11" x14ac:dyDescent="0.25">
      <c r="A295" s="12"/>
      <c r="B295" s="12"/>
      <c r="C295" s="12"/>
      <c r="D295" s="13"/>
      <c r="E295" s="14">
        <f>IF($A295="","",SUMIFS('Opérations'!$E$6:$E$3005,'Opérations'!$B$6:$B$3005,$A295,'Opérations'!$C$6:$C$3005,"Crédit"))</f>
      </c>
      <c r="F295" s="14">
        <f>IF($A295="","",SUMIFS('Opérations'!$E$6:$E$3005,'Opérations'!$B$6:$B$3005,$A295,'Opérations'!$C$6:$C$3005,"Remboursement"))</f>
      </c>
      <c r="G295" s="14">
        <f>IF($A295="","",E295-F295)</f>
      </c>
      <c r="H295" s="15">
        <f>IF(OR($A295="",N(G295)&lt;=0),"",IF(SUMPRODUCT(MAX(('Opérations'!$B$6:$B$3005=$A295)*('Opérations'!$C$6:$C$3005="Crédit")*'Opérations'!$F$6:$F$3005))=0,"",SUMPRODUCT(MAX(('Opérations'!$B$6:$B$3005=$A295)*('Opérations'!$C$6:$C$3005="Crédit")*'Opérations'!$F$6:$F$3005))))</f>
      </c>
      <c r="I295" s="16">
        <f>IF($A295="","",IF(G295&lt;=0,"Soldé",IF(AND(H295&lt;&gt;"",H295&lt;TODAY()),"En retard",IF(AND(N(D295)&gt;0,G295&gt;D295),"Plafond dépassé","En cours"))))</f>
      </c>
      <c r="J295" s="17">
        <f>IF(OR($A295="",$B295="",N(G295)&lt;=0),"",HYPERLINK("https://wa.me/"&amp;IF(LEN(SUBSTITUTE(SUBSTITUTE(SUBSTITUTE(SUBSTITUTE(SUBSTITUTE($B295," ",""),"+",""),"-",""),".",""),"/",""))=9,"237"&amp;SUBSTITUTE(SUBSTITUTE(SUBSTITUTE(SUBSTITUTE(SUBSTITUTE($B295," ",""),"+",""),"-",""),".",""),"/",""),SUBSTITUTE(SUBSTITUTE(SUBSTITUTE(SUBSTITUTE(SUBSTITUTE($B295," ",""),"+",""),"-",""),".",""),"/",""))&amp;"?text="&amp;SUBSTITUTE("Bonjour "&amp;$A295&amp;", ici "&amp;'Paramètres'!$C$6&amp;". Petit rappel : il reste "&amp;FIXED(G295,0,TRUE)&amp;" FCFA à régler sur votre compte. Merci et bonne journée !"," ","%20"),"Relancer"))</f>
      </c>
      <c r="K295" s="16">
        <f>IF(N(G295)&gt;0,G295+ROW()/1000000,"")</f>
      </c>
    </row>
    <row r="296" spans="1:11" x14ac:dyDescent="0.25">
      <c r="A296" s="12"/>
      <c r="B296" s="12"/>
      <c r="C296" s="12"/>
      <c r="D296" s="13"/>
      <c r="E296" s="14">
        <f>IF($A296="","",SUMIFS('Opérations'!$E$6:$E$3005,'Opérations'!$B$6:$B$3005,$A296,'Opérations'!$C$6:$C$3005,"Crédit"))</f>
      </c>
      <c r="F296" s="14">
        <f>IF($A296="","",SUMIFS('Opérations'!$E$6:$E$3005,'Opérations'!$B$6:$B$3005,$A296,'Opérations'!$C$6:$C$3005,"Remboursement"))</f>
      </c>
      <c r="G296" s="14">
        <f>IF($A296="","",E296-F296)</f>
      </c>
      <c r="H296" s="15">
        <f>IF(OR($A296="",N(G296)&lt;=0),"",IF(SUMPRODUCT(MAX(('Opérations'!$B$6:$B$3005=$A296)*('Opérations'!$C$6:$C$3005="Crédit")*'Opérations'!$F$6:$F$3005))=0,"",SUMPRODUCT(MAX(('Opérations'!$B$6:$B$3005=$A296)*('Opérations'!$C$6:$C$3005="Crédit")*'Opérations'!$F$6:$F$3005))))</f>
      </c>
      <c r="I296" s="16">
        <f>IF($A296="","",IF(G296&lt;=0,"Soldé",IF(AND(H296&lt;&gt;"",H296&lt;TODAY()),"En retard",IF(AND(N(D296)&gt;0,G296&gt;D296),"Plafond dépassé","En cours"))))</f>
      </c>
      <c r="J296" s="17">
        <f>IF(OR($A296="",$B296="",N(G296)&lt;=0),"",HYPERLINK("https://wa.me/"&amp;IF(LEN(SUBSTITUTE(SUBSTITUTE(SUBSTITUTE(SUBSTITUTE(SUBSTITUTE($B296," ",""),"+",""),"-",""),".",""),"/",""))=9,"237"&amp;SUBSTITUTE(SUBSTITUTE(SUBSTITUTE(SUBSTITUTE(SUBSTITUTE($B296," ",""),"+",""),"-",""),".",""),"/",""),SUBSTITUTE(SUBSTITUTE(SUBSTITUTE(SUBSTITUTE(SUBSTITUTE($B296," ",""),"+",""),"-",""),".",""),"/",""))&amp;"?text="&amp;SUBSTITUTE("Bonjour "&amp;$A296&amp;", ici "&amp;'Paramètres'!$C$6&amp;". Petit rappel : il reste "&amp;FIXED(G296,0,TRUE)&amp;" FCFA à régler sur votre compte. Merci et bonne journée !"," ","%20"),"Relancer"))</f>
      </c>
      <c r="K296" s="16">
        <f>IF(N(G296)&gt;0,G296+ROW()/1000000,"")</f>
      </c>
    </row>
    <row r="297" spans="1:11" x14ac:dyDescent="0.25">
      <c r="A297" s="12"/>
      <c r="B297" s="12"/>
      <c r="C297" s="12"/>
      <c r="D297" s="13"/>
      <c r="E297" s="14">
        <f>IF($A297="","",SUMIFS('Opérations'!$E$6:$E$3005,'Opérations'!$B$6:$B$3005,$A297,'Opérations'!$C$6:$C$3005,"Crédit"))</f>
      </c>
      <c r="F297" s="14">
        <f>IF($A297="","",SUMIFS('Opérations'!$E$6:$E$3005,'Opérations'!$B$6:$B$3005,$A297,'Opérations'!$C$6:$C$3005,"Remboursement"))</f>
      </c>
      <c r="G297" s="14">
        <f>IF($A297="","",E297-F297)</f>
      </c>
      <c r="H297" s="15">
        <f>IF(OR($A297="",N(G297)&lt;=0),"",IF(SUMPRODUCT(MAX(('Opérations'!$B$6:$B$3005=$A297)*('Opérations'!$C$6:$C$3005="Crédit")*'Opérations'!$F$6:$F$3005))=0,"",SUMPRODUCT(MAX(('Opérations'!$B$6:$B$3005=$A297)*('Opérations'!$C$6:$C$3005="Crédit")*'Opérations'!$F$6:$F$3005))))</f>
      </c>
      <c r="I297" s="16">
        <f>IF($A297="","",IF(G297&lt;=0,"Soldé",IF(AND(H297&lt;&gt;"",H297&lt;TODAY()),"En retard",IF(AND(N(D297)&gt;0,G297&gt;D297),"Plafond dépassé","En cours"))))</f>
      </c>
      <c r="J297" s="17">
        <f>IF(OR($A297="",$B297="",N(G297)&lt;=0),"",HYPERLINK("https://wa.me/"&amp;IF(LEN(SUBSTITUTE(SUBSTITUTE(SUBSTITUTE(SUBSTITUTE(SUBSTITUTE($B297," ",""),"+",""),"-",""),".",""),"/",""))=9,"237"&amp;SUBSTITUTE(SUBSTITUTE(SUBSTITUTE(SUBSTITUTE(SUBSTITUTE($B297," ",""),"+",""),"-",""),".",""),"/",""),SUBSTITUTE(SUBSTITUTE(SUBSTITUTE(SUBSTITUTE(SUBSTITUTE($B297," ",""),"+",""),"-",""),".",""),"/",""))&amp;"?text="&amp;SUBSTITUTE("Bonjour "&amp;$A297&amp;", ici "&amp;'Paramètres'!$C$6&amp;". Petit rappel : il reste "&amp;FIXED(G297,0,TRUE)&amp;" FCFA à régler sur votre compte. Merci et bonne journée !"," ","%20"),"Relancer"))</f>
      </c>
      <c r="K297" s="16">
        <f>IF(N(G297)&gt;0,G297+ROW()/1000000,"")</f>
      </c>
    </row>
    <row r="298" spans="1:11" x14ac:dyDescent="0.25">
      <c r="A298" s="12"/>
      <c r="B298" s="12"/>
      <c r="C298" s="12"/>
      <c r="D298" s="13"/>
      <c r="E298" s="14">
        <f>IF($A298="","",SUMIFS('Opérations'!$E$6:$E$3005,'Opérations'!$B$6:$B$3005,$A298,'Opérations'!$C$6:$C$3005,"Crédit"))</f>
      </c>
      <c r="F298" s="14">
        <f>IF($A298="","",SUMIFS('Opérations'!$E$6:$E$3005,'Opérations'!$B$6:$B$3005,$A298,'Opérations'!$C$6:$C$3005,"Remboursement"))</f>
      </c>
      <c r="G298" s="14">
        <f>IF($A298="","",E298-F298)</f>
      </c>
      <c r="H298" s="15">
        <f>IF(OR($A298="",N(G298)&lt;=0),"",IF(SUMPRODUCT(MAX(('Opérations'!$B$6:$B$3005=$A298)*('Opérations'!$C$6:$C$3005="Crédit")*'Opérations'!$F$6:$F$3005))=0,"",SUMPRODUCT(MAX(('Opérations'!$B$6:$B$3005=$A298)*('Opérations'!$C$6:$C$3005="Crédit")*'Opérations'!$F$6:$F$3005))))</f>
      </c>
      <c r="I298" s="16">
        <f>IF($A298="","",IF(G298&lt;=0,"Soldé",IF(AND(H298&lt;&gt;"",H298&lt;TODAY()),"En retard",IF(AND(N(D298)&gt;0,G298&gt;D298),"Plafond dépassé","En cours"))))</f>
      </c>
      <c r="J298" s="17">
        <f>IF(OR($A298="",$B298="",N(G298)&lt;=0),"",HYPERLINK("https://wa.me/"&amp;IF(LEN(SUBSTITUTE(SUBSTITUTE(SUBSTITUTE(SUBSTITUTE(SUBSTITUTE($B298," ",""),"+",""),"-",""),".",""),"/",""))=9,"237"&amp;SUBSTITUTE(SUBSTITUTE(SUBSTITUTE(SUBSTITUTE(SUBSTITUTE($B298," ",""),"+",""),"-",""),".",""),"/",""),SUBSTITUTE(SUBSTITUTE(SUBSTITUTE(SUBSTITUTE(SUBSTITUTE($B298," ",""),"+",""),"-",""),".",""),"/",""))&amp;"?text="&amp;SUBSTITUTE("Bonjour "&amp;$A298&amp;", ici "&amp;'Paramètres'!$C$6&amp;". Petit rappel : il reste "&amp;FIXED(G298,0,TRUE)&amp;" FCFA à régler sur votre compte. Merci et bonne journée !"," ","%20"),"Relancer"))</f>
      </c>
      <c r="K298" s="16">
        <f>IF(N(G298)&gt;0,G298+ROW()/1000000,"")</f>
      </c>
    </row>
    <row r="299" spans="1:11" x14ac:dyDescent="0.25">
      <c r="A299" s="12"/>
      <c r="B299" s="12"/>
      <c r="C299" s="12"/>
      <c r="D299" s="13"/>
      <c r="E299" s="14">
        <f>IF($A299="","",SUMIFS('Opérations'!$E$6:$E$3005,'Opérations'!$B$6:$B$3005,$A299,'Opérations'!$C$6:$C$3005,"Crédit"))</f>
      </c>
      <c r="F299" s="14">
        <f>IF($A299="","",SUMIFS('Opérations'!$E$6:$E$3005,'Opérations'!$B$6:$B$3005,$A299,'Opérations'!$C$6:$C$3005,"Remboursement"))</f>
      </c>
      <c r="G299" s="14">
        <f>IF($A299="","",E299-F299)</f>
      </c>
      <c r="H299" s="15">
        <f>IF(OR($A299="",N(G299)&lt;=0),"",IF(SUMPRODUCT(MAX(('Opérations'!$B$6:$B$3005=$A299)*('Opérations'!$C$6:$C$3005="Crédit")*'Opérations'!$F$6:$F$3005))=0,"",SUMPRODUCT(MAX(('Opérations'!$B$6:$B$3005=$A299)*('Opérations'!$C$6:$C$3005="Crédit")*'Opérations'!$F$6:$F$3005))))</f>
      </c>
      <c r="I299" s="16">
        <f>IF($A299="","",IF(G299&lt;=0,"Soldé",IF(AND(H299&lt;&gt;"",H299&lt;TODAY()),"En retard",IF(AND(N(D299)&gt;0,G299&gt;D299),"Plafond dépassé","En cours"))))</f>
      </c>
      <c r="J299" s="17">
        <f>IF(OR($A299="",$B299="",N(G299)&lt;=0),"",HYPERLINK("https://wa.me/"&amp;IF(LEN(SUBSTITUTE(SUBSTITUTE(SUBSTITUTE(SUBSTITUTE(SUBSTITUTE($B299," ",""),"+",""),"-",""),".",""),"/",""))=9,"237"&amp;SUBSTITUTE(SUBSTITUTE(SUBSTITUTE(SUBSTITUTE(SUBSTITUTE($B299," ",""),"+",""),"-",""),".",""),"/",""),SUBSTITUTE(SUBSTITUTE(SUBSTITUTE(SUBSTITUTE(SUBSTITUTE($B299," ",""),"+",""),"-",""),".",""),"/",""))&amp;"?text="&amp;SUBSTITUTE("Bonjour "&amp;$A299&amp;", ici "&amp;'Paramètres'!$C$6&amp;". Petit rappel : il reste "&amp;FIXED(G299,0,TRUE)&amp;" FCFA à régler sur votre compte. Merci et bonne journée !"," ","%20"),"Relancer"))</f>
      </c>
      <c r="K299" s="16">
        <f>IF(N(G299)&gt;0,G299+ROW()/1000000,"")</f>
      </c>
    </row>
    <row r="300" spans="1:11" x14ac:dyDescent="0.25">
      <c r="A300" s="12"/>
      <c r="B300" s="12"/>
      <c r="C300" s="12"/>
      <c r="D300" s="13"/>
      <c r="E300" s="14">
        <f>IF($A300="","",SUMIFS('Opérations'!$E$6:$E$3005,'Opérations'!$B$6:$B$3005,$A300,'Opérations'!$C$6:$C$3005,"Crédit"))</f>
      </c>
      <c r="F300" s="14">
        <f>IF($A300="","",SUMIFS('Opérations'!$E$6:$E$3005,'Opérations'!$B$6:$B$3005,$A300,'Opérations'!$C$6:$C$3005,"Remboursement"))</f>
      </c>
      <c r="G300" s="14">
        <f>IF($A300="","",E300-F300)</f>
      </c>
      <c r="H300" s="15">
        <f>IF(OR($A300="",N(G300)&lt;=0),"",IF(SUMPRODUCT(MAX(('Opérations'!$B$6:$B$3005=$A300)*('Opérations'!$C$6:$C$3005="Crédit")*'Opérations'!$F$6:$F$3005))=0,"",SUMPRODUCT(MAX(('Opérations'!$B$6:$B$3005=$A300)*('Opérations'!$C$6:$C$3005="Crédit")*'Opérations'!$F$6:$F$3005))))</f>
      </c>
      <c r="I300" s="16">
        <f>IF($A300="","",IF(G300&lt;=0,"Soldé",IF(AND(H300&lt;&gt;"",H300&lt;TODAY()),"En retard",IF(AND(N(D300)&gt;0,G300&gt;D300),"Plafond dépassé","En cours"))))</f>
      </c>
      <c r="J300" s="17">
        <f>IF(OR($A300="",$B300="",N(G300)&lt;=0),"",HYPERLINK("https://wa.me/"&amp;IF(LEN(SUBSTITUTE(SUBSTITUTE(SUBSTITUTE(SUBSTITUTE(SUBSTITUTE($B300," ",""),"+",""),"-",""),".",""),"/",""))=9,"237"&amp;SUBSTITUTE(SUBSTITUTE(SUBSTITUTE(SUBSTITUTE(SUBSTITUTE($B300," ",""),"+",""),"-",""),".",""),"/",""),SUBSTITUTE(SUBSTITUTE(SUBSTITUTE(SUBSTITUTE(SUBSTITUTE($B300," ",""),"+",""),"-",""),".",""),"/",""))&amp;"?text="&amp;SUBSTITUTE("Bonjour "&amp;$A300&amp;", ici "&amp;'Paramètres'!$C$6&amp;". Petit rappel : il reste "&amp;FIXED(G300,0,TRUE)&amp;" FCFA à régler sur votre compte. Merci et bonne journée !"," ","%20"),"Relancer"))</f>
      </c>
      <c r="K300" s="16">
        <f>IF(N(G300)&gt;0,G300+ROW()/1000000,"")</f>
      </c>
    </row>
    <row r="301" spans="1:11" x14ac:dyDescent="0.25">
      <c r="A301" s="12"/>
      <c r="B301" s="12"/>
      <c r="C301" s="12"/>
      <c r="D301" s="13"/>
      <c r="E301" s="14">
        <f>IF($A301="","",SUMIFS('Opérations'!$E$6:$E$3005,'Opérations'!$B$6:$B$3005,$A301,'Opérations'!$C$6:$C$3005,"Crédit"))</f>
      </c>
      <c r="F301" s="14">
        <f>IF($A301="","",SUMIFS('Opérations'!$E$6:$E$3005,'Opérations'!$B$6:$B$3005,$A301,'Opérations'!$C$6:$C$3005,"Remboursement"))</f>
      </c>
      <c r="G301" s="14">
        <f>IF($A301="","",E301-F301)</f>
      </c>
      <c r="H301" s="15">
        <f>IF(OR($A301="",N(G301)&lt;=0),"",IF(SUMPRODUCT(MAX(('Opérations'!$B$6:$B$3005=$A301)*('Opérations'!$C$6:$C$3005="Crédit")*'Opérations'!$F$6:$F$3005))=0,"",SUMPRODUCT(MAX(('Opérations'!$B$6:$B$3005=$A301)*('Opérations'!$C$6:$C$3005="Crédit")*'Opérations'!$F$6:$F$3005))))</f>
      </c>
      <c r="I301" s="16">
        <f>IF($A301="","",IF(G301&lt;=0,"Soldé",IF(AND(H301&lt;&gt;"",H301&lt;TODAY()),"En retard",IF(AND(N(D301)&gt;0,G301&gt;D301),"Plafond dépassé","En cours"))))</f>
      </c>
      <c r="J301" s="17">
        <f>IF(OR($A301="",$B301="",N(G301)&lt;=0),"",HYPERLINK("https://wa.me/"&amp;IF(LEN(SUBSTITUTE(SUBSTITUTE(SUBSTITUTE(SUBSTITUTE(SUBSTITUTE($B301," ",""),"+",""),"-",""),".",""),"/",""))=9,"237"&amp;SUBSTITUTE(SUBSTITUTE(SUBSTITUTE(SUBSTITUTE(SUBSTITUTE($B301," ",""),"+",""),"-",""),".",""),"/",""),SUBSTITUTE(SUBSTITUTE(SUBSTITUTE(SUBSTITUTE(SUBSTITUTE($B301," ",""),"+",""),"-",""),".",""),"/",""))&amp;"?text="&amp;SUBSTITUTE("Bonjour "&amp;$A301&amp;", ici "&amp;'Paramètres'!$C$6&amp;". Petit rappel : il reste "&amp;FIXED(G301,0,TRUE)&amp;" FCFA à régler sur votre compte. Merci et bonne journée !"," ","%20"),"Relancer"))</f>
      </c>
      <c r="K301" s="16">
        <f>IF(N(G301)&gt;0,G301+ROW()/1000000,"")</f>
      </c>
    </row>
    <row r="302" spans="1:11" x14ac:dyDescent="0.25">
      <c r="A302" s="12"/>
      <c r="B302" s="12"/>
      <c r="C302" s="12"/>
      <c r="D302" s="13"/>
      <c r="E302" s="14">
        <f>IF($A302="","",SUMIFS('Opérations'!$E$6:$E$3005,'Opérations'!$B$6:$B$3005,$A302,'Opérations'!$C$6:$C$3005,"Crédit"))</f>
      </c>
      <c r="F302" s="14">
        <f>IF($A302="","",SUMIFS('Opérations'!$E$6:$E$3005,'Opérations'!$B$6:$B$3005,$A302,'Opérations'!$C$6:$C$3005,"Remboursement"))</f>
      </c>
      <c r="G302" s="14">
        <f>IF($A302="","",E302-F302)</f>
      </c>
      <c r="H302" s="15">
        <f>IF(OR($A302="",N(G302)&lt;=0),"",IF(SUMPRODUCT(MAX(('Opérations'!$B$6:$B$3005=$A302)*('Opérations'!$C$6:$C$3005="Crédit")*'Opérations'!$F$6:$F$3005))=0,"",SUMPRODUCT(MAX(('Opérations'!$B$6:$B$3005=$A302)*('Opérations'!$C$6:$C$3005="Crédit")*'Opérations'!$F$6:$F$3005))))</f>
      </c>
      <c r="I302" s="16">
        <f>IF($A302="","",IF(G302&lt;=0,"Soldé",IF(AND(H302&lt;&gt;"",H302&lt;TODAY()),"En retard",IF(AND(N(D302)&gt;0,G302&gt;D302),"Plafond dépassé","En cours"))))</f>
      </c>
      <c r="J302" s="17">
        <f>IF(OR($A302="",$B302="",N(G302)&lt;=0),"",HYPERLINK("https://wa.me/"&amp;IF(LEN(SUBSTITUTE(SUBSTITUTE(SUBSTITUTE(SUBSTITUTE(SUBSTITUTE($B302," ",""),"+",""),"-",""),".",""),"/",""))=9,"237"&amp;SUBSTITUTE(SUBSTITUTE(SUBSTITUTE(SUBSTITUTE(SUBSTITUTE($B302," ",""),"+",""),"-",""),".",""),"/",""),SUBSTITUTE(SUBSTITUTE(SUBSTITUTE(SUBSTITUTE(SUBSTITUTE($B302," ",""),"+",""),"-",""),".",""),"/",""))&amp;"?text="&amp;SUBSTITUTE("Bonjour "&amp;$A302&amp;", ici "&amp;'Paramètres'!$C$6&amp;". Petit rappel : il reste "&amp;FIXED(G302,0,TRUE)&amp;" FCFA à régler sur votre compte. Merci et bonne journée !"," ","%20"),"Relancer"))</f>
      </c>
      <c r="K302" s="16">
        <f>IF(N(G302)&gt;0,G302+ROW()/1000000,"")</f>
      </c>
    </row>
    <row r="303" spans="1:11" x14ac:dyDescent="0.25">
      <c r="A303" s="12"/>
      <c r="B303" s="12"/>
      <c r="C303" s="12"/>
      <c r="D303" s="13"/>
      <c r="E303" s="14">
        <f>IF($A303="","",SUMIFS('Opérations'!$E$6:$E$3005,'Opérations'!$B$6:$B$3005,$A303,'Opérations'!$C$6:$C$3005,"Crédit"))</f>
      </c>
      <c r="F303" s="14">
        <f>IF($A303="","",SUMIFS('Opérations'!$E$6:$E$3005,'Opérations'!$B$6:$B$3005,$A303,'Opérations'!$C$6:$C$3005,"Remboursement"))</f>
      </c>
      <c r="G303" s="14">
        <f>IF($A303="","",E303-F303)</f>
      </c>
      <c r="H303" s="15">
        <f>IF(OR($A303="",N(G303)&lt;=0),"",IF(SUMPRODUCT(MAX(('Opérations'!$B$6:$B$3005=$A303)*('Opérations'!$C$6:$C$3005="Crédit")*'Opérations'!$F$6:$F$3005))=0,"",SUMPRODUCT(MAX(('Opérations'!$B$6:$B$3005=$A303)*('Opérations'!$C$6:$C$3005="Crédit")*'Opérations'!$F$6:$F$3005))))</f>
      </c>
      <c r="I303" s="16">
        <f>IF($A303="","",IF(G303&lt;=0,"Soldé",IF(AND(H303&lt;&gt;"",H303&lt;TODAY()),"En retard",IF(AND(N(D303)&gt;0,G303&gt;D303),"Plafond dépassé","En cours"))))</f>
      </c>
      <c r="J303" s="17">
        <f>IF(OR($A303="",$B303="",N(G303)&lt;=0),"",HYPERLINK("https://wa.me/"&amp;IF(LEN(SUBSTITUTE(SUBSTITUTE(SUBSTITUTE(SUBSTITUTE(SUBSTITUTE($B303," ",""),"+",""),"-",""),".",""),"/",""))=9,"237"&amp;SUBSTITUTE(SUBSTITUTE(SUBSTITUTE(SUBSTITUTE(SUBSTITUTE($B303," ",""),"+",""),"-",""),".",""),"/",""),SUBSTITUTE(SUBSTITUTE(SUBSTITUTE(SUBSTITUTE(SUBSTITUTE($B303," ",""),"+",""),"-",""),".",""),"/",""))&amp;"?text="&amp;SUBSTITUTE("Bonjour "&amp;$A303&amp;", ici "&amp;'Paramètres'!$C$6&amp;". Petit rappel : il reste "&amp;FIXED(G303,0,TRUE)&amp;" FCFA à régler sur votre compte. Merci et bonne journée !"," ","%20"),"Relancer"))</f>
      </c>
      <c r="K303" s="16">
        <f>IF(N(G303)&gt;0,G303+ROW()/1000000,"")</f>
      </c>
    </row>
    <row r="304" spans="1:11" x14ac:dyDescent="0.25">
      <c r="A304" s="12"/>
      <c r="B304" s="12"/>
      <c r="C304" s="12"/>
      <c r="D304" s="13"/>
      <c r="E304" s="14">
        <f>IF($A304="","",SUMIFS('Opérations'!$E$6:$E$3005,'Opérations'!$B$6:$B$3005,$A304,'Opérations'!$C$6:$C$3005,"Crédit"))</f>
      </c>
      <c r="F304" s="14">
        <f>IF($A304="","",SUMIFS('Opérations'!$E$6:$E$3005,'Opérations'!$B$6:$B$3005,$A304,'Opérations'!$C$6:$C$3005,"Remboursement"))</f>
      </c>
      <c r="G304" s="14">
        <f>IF($A304="","",E304-F304)</f>
      </c>
      <c r="H304" s="15">
        <f>IF(OR($A304="",N(G304)&lt;=0),"",IF(SUMPRODUCT(MAX(('Opérations'!$B$6:$B$3005=$A304)*('Opérations'!$C$6:$C$3005="Crédit")*'Opérations'!$F$6:$F$3005))=0,"",SUMPRODUCT(MAX(('Opérations'!$B$6:$B$3005=$A304)*('Opérations'!$C$6:$C$3005="Crédit")*'Opérations'!$F$6:$F$3005))))</f>
      </c>
      <c r="I304" s="16">
        <f>IF($A304="","",IF(G304&lt;=0,"Soldé",IF(AND(H304&lt;&gt;"",H304&lt;TODAY()),"En retard",IF(AND(N(D304)&gt;0,G304&gt;D304),"Plafond dépassé","En cours"))))</f>
      </c>
      <c r="J304" s="17">
        <f>IF(OR($A304="",$B304="",N(G304)&lt;=0),"",HYPERLINK("https://wa.me/"&amp;IF(LEN(SUBSTITUTE(SUBSTITUTE(SUBSTITUTE(SUBSTITUTE(SUBSTITUTE($B304," ",""),"+",""),"-",""),".",""),"/",""))=9,"237"&amp;SUBSTITUTE(SUBSTITUTE(SUBSTITUTE(SUBSTITUTE(SUBSTITUTE($B304," ",""),"+",""),"-",""),".",""),"/",""),SUBSTITUTE(SUBSTITUTE(SUBSTITUTE(SUBSTITUTE(SUBSTITUTE($B304," ",""),"+",""),"-",""),".",""),"/",""))&amp;"?text="&amp;SUBSTITUTE("Bonjour "&amp;$A304&amp;", ici "&amp;'Paramètres'!$C$6&amp;". Petit rappel : il reste "&amp;FIXED(G304,0,TRUE)&amp;" FCFA à régler sur votre compte. Merci et bonne journée !"," ","%20"),"Relancer"))</f>
      </c>
      <c r="K304" s="16">
        <f>IF(N(G304)&gt;0,G304+ROW()/1000000,"")</f>
      </c>
    </row>
    <row r="305" spans="1:11" x14ac:dyDescent="0.25">
      <c r="A305" s="12"/>
      <c r="B305" s="12"/>
      <c r="C305" s="12"/>
      <c r="D305" s="13"/>
      <c r="E305" s="14">
        <f>IF($A305="","",SUMIFS('Opérations'!$E$6:$E$3005,'Opérations'!$B$6:$B$3005,$A305,'Opérations'!$C$6:$C$3005,"Crédit"))</f>
      </c>
      <c r="F305" s="14">
        <f>IF($A305="","",SUMIFS('Opérations'!$E$6:$E$3005,'Opérations'!$B$6:$B$3005,$A305,'Opérations'!$C$6:$C$3005,"Remboursement"))</f>
      </c>
      <c r="G305" s="14">
        <f>IF($A305="","",E305-F305)</f>
      </c>
      <c r="H305" s="15">
        <f>IF(OR($A305="",N(G305)&lt;=0),"",IF(SUMPRODUCT(MAX(('Opérations'!$B$6:$B$3005=$A305)*('Opérations'!$C$6:$C$3005="Crédit")*'Opérations'!$F$6:$F$3005))=0,"",SUMPRODUCT(MAX(('Opérations'!$B$6:$B$3005=$A305)*('Opérations'!$C$6:$C$3005="Crédit")*'Opérations'!$F$6:$F$3005))))</f>
      </c>
      <c r="I305" s="16">
        <f>IF($A305="","",IF(G305&lt;=0,"Soldé",IF(AND(H305&lt;&gt;"",H305&lt;TODAY()),"En retard",IF(AND(N(D305)&gt;0,G305&gt;D305),"Plafond dépassé","En cours"))))</f>
      </c>
      <c r="J305" s="17">
        <f>IF(OR($A305="",$B305="",N(G305)&lt;=0),"",HYPERLINK("https://wa.me/"&amp;IF(LEN(SUBSTITUTE(SUBSTITUTE(SUBSTITUTE(SUBSTITUTE(SUBSTITUTE($B305," ",""),"+",""),"-",""),".",""),"/",""))=9,"237"&amp;SUBSTITUTE(SUBSTITUTE(SUBSTITUTE(SUBSTITUTE(SUBSTITUTE($B305," ",""),"+",""),"-",""),".",""),"/",""),SUBSTITUTE(SUBSTITUTE(SUBSTITUTE(SUBSTITUTE(SUBSTITUTE($B305," ",""),"+",""),"-",""),".",""),"/",""))&amp;"?text="&amp;SUBSTITUTE("Bonjour "&amp;$A305&amp;", ici "&amp;'Paramètres'!$C$6&amp;". Petit rappel : il reste "&amp;FIXED(G305,0,TRUE)&amp;" FCFA à régler sur votre compte. Merci et bonne journée !"," ","%20"),"Relancer"))</f>
      </c>
      <c r="K305" s="16">
        <f>IF(N(G305)&gt;0,G305+ROW()/1000000,"")</f>
      </c>
    </row>
    <row r="306" spans="1:11" x14ac:dyDescent="0.25">
      <c r="A306" s="12"/>
      <c r="B306" s="12"/>
      <c r="C306" s="12"/>
      <c r="D306" s="13"/>
      <c r="E306" s="14">
        <f>IF($A306="","",SUMIFS('Opérations'!$E$6:$E$3005,'Opérations'!$B$6:$B$3005,$A306,'Opérations'!$C$6:$C$3005,"Crédit"))</f>
      </c>
      <c r="F306" s="14">
        <f>IF($A306="","",SUMIFS('Opérations'!$E$6:$E$3005,'Opérations'!$B$6:$B$3005,$A306,'Opérations'!$C$6:$C$3005,"Remboursement"))</f>
      </c>
      <c r="G306" s="14">
        <f>IF($A306="","",E306-F306)</f>
      </c>
      <c r="H306" s="15">
        <f>IF(OR($A306="",N(G306)&lt;=0),"",IF(SUMPRODUCT(MAX(('Opérations'!$B$6:$B$3005=$A306)*('Opérations'!$C$6:$C$3005="Crédit")*'Opérations'!$F$6:$F$3005))=0,"",SUMPRODUCT(MAX(('Opérations'!$B$6:$B$3005=$A306)*('Opérations'!$C$6:$C$3005="Crédit")*'Opérations'!$F$6:$F$3005))))</f>
      </c>
      <c r="I306" s="16">
        <f>IF($A306="","",IF(G306&lt;=0,"Soldé",IF(AND(H306&lt;&gt;"",H306&lt;TODAY()),"En retard",IF(AND(N(D306)&gt;0,G306&gt;D306),"Plafond dépassé","En cours"))))</f>
      </c>
      <c r="J306" s="17">
        <f>IF(OR($A306="",$B306="",N(G306)&lt;=0),"",HYPERLINK("https://wa.me/"&amp;IF(LEN(SUBSTITUTE(SUBSTITUTE(SUBSTITUTE(SUBSTITUTE(SUBSTITUTE($B306," ",""),"+",""),"-",""),".",""),"/",""))=9,"237"&amp;SUBSTITUTE(SUBSTITUTE(SUBSTITUTE(SUBSTITUTE(SUBSTITUTE($B306," ",""),"+",""),"-",""),".",""),"/",""),SUBSTITUTE(SUBSTITUTE(SUBSTITUTE(SUBSTITUTE(SUBSTITUTE($B306," ",""),"+",""),"-",""),".",""),"/",""))&amp;"?text="&amp;SUBSTITUTE("Bonjour "&amp;$A306&amp;", ici "&amp;'Paramètres'!$C$6&amp;". Petit rappel : il reste "&amp;FIXED(G306,0,TRUE)&amp;" FCFA à régler sur votre compte. Merci et bonne journée !"," ","%20"),"Relancer"))</f>
      </c>
      <c r="K306" s="16">
        <f>IF(N(G306)&gt;0,G306+ROW()/1000000,"")</f>
      </c>
    </row>
    <row r="307" spans="1:11" x14ac:dyDescent="0.25">
      <c r="A307" s="12"/>
      <c r="B307" s="12"/>
      <c r="C307" s="12"/>
      <c r="D307" s="13"/>
      <c r="E307" s="14">
        <f>IF($A307="","",SUMIFS('Opérations'!$E$6:$E$3005,'Opérations'!$B$6:$B$3005,$A307,'Opérations'!$C$6:$C$3005,"Crédit"))</f>
      </c>
      <c r="F307" s="14">
        <f>IF($A307="","",SUMIFS('Opérations'!$E$6:$E$3005,'Opérations'!$B$6:$B$3005,$A307,'Opérations'!$C$6:$C$3005,"Remboursement"))</f>
      </c>
      <c r="G307" s="14">
        <f>IF($A307="","",E307-F307)</f>
      </c>
      <c r="H307" s="15">
        <f>IF(OR($A307="",N(G307)&lt;=0),"",IF(SUMPRODUCT(MAX(('Opérations'!$B$6:$B$3005=$A307)*('Opérations'!$C$6:$C$3005="Crédit")*'Opérations'!$F$6:$F$3005))=0,"",SUMPRODUCT(MAX(('Opérations'!$B$6:$B$3005=$A307)*('Opérations'!$C$6:$C$3005="Crédit")*'Opérations'!$F$6:$F$3005))))</f>
      </c>
      <c r="I307" s="16">
        <f>IF($A307="","",IF(G307&lt;=0,"Soldé",IF(AND(H307&lt;&gt;"",H307&lt;TODAY()),"En retard",IF(AND(N(D307)&gt;0,G307&gt;D307),"Plafond dépassé","En cours"))))</f>
      </c>
      <c r="J307" s="17">
        <f>IF(OR($A307="",$B307="",N(G307)&lt;=0),"",HYPERLINK("https://wa.me/"&amp;IF(LEN(SUBSTITUTE(SUBSTITUTE(SUBSTITUTE(SUBSTITUTE(SUBSTITUTE($B307," ",""),"+",""),"-",""),".",""),"/",""))=9,"237"&amp;SUBSTITUTE(SUBSTITUTE(SUBSTITUTE(SUBSTITUTE(SUBSTITUTE($B307," ",""),"+",""),"-",""),".",""),"/",""),SUBSTITUTE(SUBSTITUTE(SUBSTITUTE(SUBSTITUTE(SUBSTITUTE($B307," ",""),"+",""),"-",""),".",""),"/",""))&amp;"?text="&amp;SUBSTITUTE("Bonjour "&amp;$A307&amp;", ici "&amp;'Paramètres'!$C$6&amp;". Petit rappel : il reste "&amp;FIXED(G307,0,TRUE)&amp;" FCFA à régler sur votre compte. Merci et bonne journée !"," ","%20"),"Relancer"))</f>
      </c>
      <c r="K307" s="16">
        <f>IF(N(G307)&gt;0,G307+ROW()/1000000,"")</f>
      </c>
    </row>
    <row r="308" spans="1:11" x14ac:dyDescent="0.25">
      <c r="A308" s="12"/>
      <c r="B308" s="12"/>
      <c r="C308" s="12"/>
      <c r="D308" s="13"/>
      <c r="E308" s="14">
        <f>IF($A308="","",SUMIFS('Opérations'!$E$6:$E$3005,'Opérations'!$B$6:$B$3005,$A308,'Opérations'!$C$6:$C$3005,"Crédit"))</f>
      </c>
      <c r="F308" s="14">
        <f>IF($A308="","",SUMIFS('Opérations'!$E$6:$E$3005,'Opérations'!$B$6:$B$3005,$A308,'Opérations'!$C$6:$C$3005,"Remboursement"))</f>
      </c>
      <c r="G308" s="14">
        <f>IF($A308="","",E308-F308)</f>
      </c>
      <c r="H308" s="15">
        <f>IF(OR($A308="",N(G308)&lt;=0),"",IF(SUMPRODUCT(MAX(('Opérations'!$B$6:$B$3005=$A308)*('Opérations'!$C$6:$C$3005="Crédit")*'Opérations'!$F$6:$F$3005))=0,"",SUMPRODUCT(MAX(('Opérations'!$B$6:$B$3005=$A308)*('Opérations'!$C$6:$C$3005="Crédit")*'Opérations'!$F$6:$F$3005))))</f>
      </c>
      <c r="I308" s="16">
        <f>IF($A308="","",IF(G308&lt;=0,"Soldé",IF(AND(H308&lt;&gt;"",H308&lt;TODAY()),"En retard",IF(AND(N(D308)&gt;0,G308&gt;D308),"Plafond dépassé","En cours"))))</f>
      </c>
      <c r="J308" s="17">
        <f>IF(OR($A308="",$B308="",N(G308)&lt;=0),"",HYPERLINK("https://wa.me/"&amp;IF(LEN(SUBSTITUTE(SUBSTITUTE(SUBSTITUTE(SUBSTITUTE(SUBSTITUTE($B308," ",""),"+",""),"-",""),".",""),"/",""))=9,"237"&amp;SUBSTITUTE(SUBSTITUTE(SUBSTITUTE(SUBSTITUTE(SUBSTITUTE($B308," ",""),"+",""),"-",""),".",""),"/",""),SUBSTITUTE(SUBSTITUTE(SUBSTITUTE(SUBSTITUTE(SUBSTITUTE($B308," ",""),"+",""),"-",""),".",""),"/",""))&amp;"?text="&amp;SUBSTITUTE("Bonjour "&amp;$A308&amp;", ici "&amp;'Paramètres'!$C$6&amp;". Petit rappel : il reste "&amp;FIXED(G308,0,TRUE)&amp;" FCFA à régler sur votre compte. Merci et bonne journée !"," ","%20"),"Relancer"))</f>
      </c>
      <c r="K308" s="16">
        <f>IF(N(G308)&gt;0,G308+ROW()/1000000,"")</f>
      </c>
    </row>
    <row r="309" spans="1:11" x14ac:dyDescent="0.25">
      <c r="A309" s="12"/>
      <c r="B309" s="12"/>
      <c r="C309" s="12"/>
      <c r="D309" s="13"/>
      <c r="E309" s="14">
        <f>IF($A309="","",SUMIFS('Opérations'!$E$6:$E$3005,'Opérations'!$B$6:$B$3005,$A309,'Opérations'!$C$6:$C$3005,"Crédit"))</f>
      </c>
      <c r="F309" s="14">
        <f>IF($A309="","",SUMIFS('Opérations'!$E$6:$E$3005,'Opérations'!$B$6:$B$3005,$A309,'Opérations'!$C$6:$C$3005,"Remboursement"))</f>
      </c>
      <c r="G309" s="14">
        <f>IF($A309="","",E309-F309)</f>
      </c>
      <c r="H309" s="15">
        <f>IF(OR($A309="",N(G309)&lt;=0),"",IF(SUMPRODUCT(MAX(('Opérations'!$B$6:$B$3005=$A309)*('Opérations'!$C$6:$C$3005="Crédit")*'Opérations'!$F$6:$F$3005))=0,"",SUMPRODUCT(MAX(('Opérations'!$B$6:$B$3005=$A309)*('Opérations'!$C$6:$C$3005="Crédit")*'Opérations'!$F$6:$F$3005))))</f>
      </c>
      <c r="I309" s="16">
        <f>IF($A309="","",IF(G309&lt;=0,"Soldé",IF(AND(H309&lt;&gt;"",H309&lt;TODAY()),"En retard",IF(AND(N(D309)&gt;0,G309&gt;D309),"Plafond dépassé","En cours"))))</f>
      </c>
      <c r="J309" s="17">
        <f>IF(OR($A309="",$B309="",N(G309)&lt;=0),"",HYPERLINK("https://wa.me/"&amp;IF(LEN(SUBSTITUTE(SUBSTITUTE(SUBSTITUTE(SUBSTITUTE(SUBSTITUTE($B309," ",""),"+",""),"-",""),".",""),"/",""))=9,"237"&amp;SUBSTITUTE(SUBSTITUTE(SUBSTITUTE(SUBSTITUTE(SUBSTITUTE($B309," ",""),"+",""),"-",""),".",""),"/",""),SUBSTITUTE(SUBSTITUTE(SUBSTITUTE(SUBSTITUTE(SUBSTITUTE($B309," ",""),"+",""),"-",""),".",""),"/",""))&amp;"?text="&amp;SUBSTITUTE("Bonjour "&amp;$A309&amp;", ici "&amp;'Paramètres'!$C$6&amp;". Petit rappel : il reste "&amp;FIXED(G309,0,TRUE)&amp;" FCFA à régler sur votre compte. Merci et bonne journée !"," ","%20"),"Relancer"))</f>
      </c>
      <c r="K309" s="16">
        <f>IF(N(G309)&gt;0,G309+ROW()/1000000,"")</f>
      </c>
    </row>
    <row r="310" spans="1:11" x14ac:dyDescent="0.25">
      <c r="A310" s="12"/>
      <c r="B310" s="12"/>
      <c r="C310" s="12"/>
      <c r="D310" s="13"/>
      <c r="E310" s="14">
        <f>IF($A310="","",SUMIFS('Opérations'!$E$6:$E$3005,'Opérations'!$B$6:$B$3005,$A310,'Opérations'!$C$6:$C$3005,"Crédit"))</f>
      </c>
      <c r="F310" s="14">
        <f>IF($A310="","",SUMIFS('Opérations'!$E$6:$E$3005,'Opérations'!$B$6:$B$3005,$A310,'Opérations'!$C$6:$C$3005,"Remboursement"))</f>
      </c>
      <c r="G310" s="14">
        <f>IF($A310="","",E310-F310)</f>
      </c>
      <c r="H310" s="15">
        <f>IF(OR($A310="",N(G310)&lt;=0),"",IF(SUMPRODUCT(MAX(('Opérations'!$B$6:$B$3005=$A310)*('Opérations'!$C$6:$C$3005="Crédit")*'Opérations'!$F$6:$F$3005))=0,"",SUMPRODUCT(MAX(('Opérations'!$B$6:$B$3005=$A310)*('Opérations'!$C$6:$C$3005="Crédit")*'Opérations'!$F$6:$F$3005))))</f>
      </c>
      <c r="I310" s="16">
        <f>IF($A310="","",IF(G310&lt;=0,"Soldé",IF(AND(H310&lt;&gt;"",H310&lt;TODAY()),"En retard",IF(AND(N(D310)&gt;0,G310&gt;D310),"Plafond dépassé","En cours"))))</f>
      </c>
      <c r="J310" s="17">
        <f>IF(OR($A310="",$B310="",N(G310)&lt;=0),"",HYPERLINK("https://wa.me/"&amp;IF(LEN(SUBSTITUTE(SUBSTITUTE(SUBSTITUTE(SUBSTITUTE(SUBSTITUTE($B310," ",""),"+",""),"-",""),".",""),"/",""))=9,"237"&amp;SUBSTITUTE(SUBSTITUTE(SUBSTITUTE(SUBSTITUTE(SUBSTITUTE($B310," ",""),"+",""),"-",""),".",""),"/",""),SUBSTITUTE(SUBSTITUTE(SUBSTITUTE(SUBSTITUTE(SUBSTITUTE($B310," ",""),"+",""),"-",""),".",""),"/",""))&amp;"?text="&amp;SUBSTITUTE("Bonjour "&amp;$A310&amp;", ici "&amp;'Paramètres'!$C$6&amp;". Petit rappel : il reste "&amp;FIXED(G310,0,TRUE)&amp;" FCFA à régler sur votre compte. Merci et bonne journée !"," ","%20"),"Relancer"))</f>
      </c>
      <c r="K310" s="16">
        <f>IF(N(G310)&gt;0,G310+ROW()/1000000,"")</f>
      </c>
    </row>
    <row r="311" spans="1:11" x14ac:dyDescent="0.25">
      <c r="A311" s="12"/>
      <c r="B311" s="12"/>
      <c r="C311" s="12"/>
      <c r="D311" s="13"/>
      <c r="E311" s="14">
        <f>IF($A311="","",SUMIFS('Opérations'!$E$6:$E$3005,'Opérations'!$B$6:$B$3005,$A311,'Opérations'!$C$6:$C$3005,"Crédit"))</f>
      </c>
      <c r="F311" s="14">
        <f>IF($A311="","",SUMIFS('Opérations'!$E$6:$E$3005,'Opérations'!$B$6:$B$3005,$A311,'Opérations'!$C$6:$C$3005,"Remboursement"))</f>
      </c>
      <c r="G311" s="14">
        <f>IF($A311="","",E311-F311)</f>
      </c>
      <c r="H311" s="15">
        <f>IF(OR($A311="",N(G311)&lt;=0),"",IF(SUMPRODUCT(MAX(('Opérations'!$B$6:$B$3005=$A311)*('Opérations'!$C$6:$C$3005="Crédit")*'Opérations'!$F$6:$F$3005))=0,"",SUMPRODUCT(MAX(('Opérations'!$B$6:$B$3005=$A311)*('Opérations'!$C$6:$C$3005="Crédit")*'Opérations'!$F$6:$F$3005))))</f>
      </c>
      <c r="I311" s="16">
        <f>IF($A311="","",IF(G311&lt;=0,"Soldé",IF(AND(H311&lt;&gt;"",H311&lt;TODAY()),"En retard",IF(AND(N(D311)&gt;0,G311&gt;D311),"Plafond dépassé","En cours"))))</f>
      </c>
      <c r="J311" s="17">
        <f>IF(OR($A311="",$B311="",N(G311)&lt;=0),"",HYPERLINK("https://wa.me/"&amp;IF(LEN(SUBSTITUTE(SUBSTITUTE(SUBSTITUTE(SUBSTITUTE(SUBSTITUTE($B311," ",""),"+",""),"-",""),".",""),"/",""))=9,"237"&amp;SUBSTITUTE(SUBSTITUTE(SUBSTITUTE(SUBSTITUTE(SUBSTITUTE($B311," ",""),"+",""),"-",""),".",""),"/",""),SUBSTITUTE(SUBSTITUTE(SUBSTITUTE(SUBSTITUTE(SUBSTITUTE($B311," ",""),"+",""),"-",""),".",""),"/",""))&amp;"?text="&amp;SUBSTITUTE("Bonjour "&amp;$A311&amp;", ici "&amp;'Paramètres'!$C$6&amp;". Petit rappel : il reste "&amp;FIXED(G311,0,TRUE)&amp;" FCFA à régler sur votre compte. Merci et bonne journée !"," ","%20"),"Relancer"))</f>
      </c>
      <c r="K311" s="16">
        <f>IF(N(G311)&gt;0,G311+ROW()/1000000,"")</f>
      </c>
    </row>
    <row r="312" spans="1:11" x14ac:dyDescent="0.25">
      <c r="A312" s="12"/>
      <c r="B312" s="12"/>
      <c r="C312" s="12"/>
      <c r="D312" s="13"/>
      <c r="E312" s="14">
        <f>IF($A312="","",SUMIFS('Opérations'!$E$6:$E$3005,'Opérations'!$B$6:$B$3005,$A312,'Opérations'!$C$6:$C$3005,"Crédit"))</f>
      </c>
      <c r="F312" s="14">
        <f>IF($A312="","",SUMIFS('Opérations'!$E$6:$E$3005,'Opérations'!$B$6:$B$3005,$A312,'Opérations'!$C$6:$C$3005,"Remboursement"))</f>
      </c>
      <c r="G312" s="14">
        <f>IF($A312="","",E312-F312)</f>
      </c>
      <c r="H312" s="15">
        <f>IF(OR($A312="",N(G312)&lt;=0),"",IF(SUMPRODUCT(MAX(('Opérations'!$B$6:$B$3005=$A312)*('Opérations'!$C$6:$C$3005="Crédit")*'Opérations'!$F$6:$F$3005))=0,"",SUMPRODUCT(MAX(('Opérations'!$B$6:$B$3005=$A312)*('Opérations'!$C$6:$C$3005="Crédit")*'Opérations'!$F$6:$F$3005))))</f>
      </c>
      <c r="I312" s="16">
        <f>IF($A312="","",IF(G312&lt;=0,"Soldé",IF(AND(H312&lt;&gt;"",H312&lt;TODAY()),"En retard",IF(AND(N(D312)&gt;0,G312&gt;D312),"Plafond dépassé","En cours"))))</f>
      </c>
      <c r="J312" s="17">
        <f>IF(OR($A312="",$B312="",N(G312)&lt;=0),"",HYPERLINK("https://wa.me/"&amp;IF(LEN(SUBSTITUTE(SUBSTITUTE(SUBSTITUTE(SUBSTITUTE(SUBSTITUTE($B312," ",""),"+",""),"-",""),".",""),"/",""))=9,"237"&amp;SUBSTITUTE(SUBSTITUTE(SUBSTITUTE(SUBSTITUTE(SUBSTITUTE($B312," ",""),"+",""),"-",""),".",""),"/",""),SUBSTITUTE(SUBSTITUTE(SUBSTITUTE(SUBSTITUTE(SUBSTITUTE($B312," ",""),"+",""),"-",""),".",""),"/",""))&amp;"?text="&amp;SUBSTITUTE("Bonjour "&amp;$A312&amp;", ici "&amp;'Paramètres'!$C$6&amp;". Petit rappel : il reste "&amp;FIXED(G312,0,TRUE)&amp;" FCFA à régler sur votre compte. Merci et bonne journée !"," ","%20"),"Relancer"))</f>
      </c>
      <c r="K312" s="16">
        <f>IF(N(G312)&gt;0,G312+ROW()/1000000,"")</f>
      </c>
    </row>
    <row r="313" spans="1:11" x14ac:dyDescent="0.25">
      <c r="A313" s="12"/>
      <c r="B313" s="12"/>
      <c r="C313" s="12"/>
      <c r="D313" s="13"/>
      <c r="E313" s="14">
        <f>IF($A313="","",SUMIFS('Opérations'!$E$6:$E$3005,'Opérations'!$B$6:$B$3005,$A313,'Opérations'!$C$6:$C$3005,"Crédit"))</f>
      </c>
      <c r="F313" s="14">
        <f>IF($A313="","",SUMIFS('Opérations'!$E$6:$E$3005,'Opérations'!$B$6:$B$3005,$A313,'Opérations'!$C$6:$C$3005,"Remboursement"))</f>
      </c>
      <c r="G313" s="14">
        <f>IF($A313="","",E313-F313)</f>
      </c>
      <c r="H313" s="15">
        <f>IF(OR($A313="",N(G313)&lt;=0),"",IF(SUMPRODUCT(MAX(('Opérations'!$B$6:$B$3005=$A313)*('Opérations'!$C$6:$C$3005="Crédit")*'Opérations'!$F$6:$F$3005))=0,"",SUMPRODUCT(MAX(('Opérations'!$B$6:$B$3005=$A313)*('Opérations'!$C$6:$C$3005="Crédit")*'Opérations'!$F$6:$F$3005))))</f>
      </c>
      <c r="I313" s="16">
        <f>IF($A313="","",IF(G313&lt;=0,"Soldé",IF(AND(H313&lt;&gt;"",H313&lt;TODAY()),"En retard",IF(AND(N(D313)&gt;0,G313&gt;D313),"Plafond dépassé","En cours"))))</f>
      </c>
      <c r="J313" s="17">
        <f>IF(OR($A313="",$B313="",N(G313)&lt;=0),"",HYPERLINK("https://wa.me/"&amp;IF(LEN(SUBSTITUTE(SUBSTITUTE(SUBSTITUTE(SUBSTITUTE(SUBSTITUTE($B313," ",""),"+",""),"-",""),".",""),"/",""))=9,"237"&amp;SUBSTITUTE(SUBSTITUTE(SUBSTITUTE(SUBSTITUTE(SUBSTITUTE($B313," ",""),"+",""),"-",""),".",""),"/",""),SUBSTITUTE(SUBSTITUTE(SUBSTITUTE(SUBSTITUTE(SUBSTITUTE($B313," ",""),"+",""),"-",""),".",""),"/",""))&amp;"?text="&amp;SUBSTITUTE("Bonjour "&amp;$A313&amp;", ici "&amp;'Paramètres'!$C$6&amp;". Petit rappel : il reste "&amp;FIXED(G313,0,TRUE)&amp;" FCFA à régler sur votre compte. Merci et bonne journée !"," ","%20"),"Relancer"))</f>
      </c>
      <c r="K313" s="16">
        <f>IF(N(G313)&gt;0,G313+ROW()/1000000,"")</f>
      </c>
    </row>
    <row r="314" spans="1:11" x14ac:dyDescent="0.25">
      <c r="A314" s="12"/>
      <c r="B314" s="12"/>
      <c r="C314" s="12"/>
      <c r="D314" s="13"/>
      <c r="E314" s="14">
        <f>IF($A314="","",SUMIFS('Opérations'!$E$6:$E$3005,'Opérations'!$B$6:$B$3005,$A314,'Opérations'!$C$6:$C$3005,"Crédit"))</f>
      </c>
      <c r="F314" s="14">
        <f>IF($A314="","",SUMIFS('Opérations'!$E$6:$E$3005,'Opérations'!$B$6:$B$3005,$A314,'Opérations'!$C$6:$C$3005,"Remboursement"))</f>
      </c>
      <c r="G314" s="14">
        <f>IF($A314="","",E314-F314)</f>
      </c>
      <c r="H314" s="15">
        <f>IF(OR($A314="",N(G314)&lt;=0),"",IF(SUMPRODUCT(MAX(('Opérations'!$B$6:$B$3005=$A314)*('Opérations'!$C$6:$C$3005="Crédit")*'Opérations'!$F$6:$F$3005))=0,"",SUMPRODUCT(MAX(('Opérations'!$B$6:$B$3005=$A314)*('Opérations'!$C$6:$C$3005="Crédit")*'Opérations'!$F$6:$F$3005))))</f>
      </c>
      <c r="I314" s="16">
        <f>IF($A314="","",IF(G314&lt;=0,"Soldé",IF(AND(H314&lt;&gt;"",H314&lt;TODAY()),"En retard",IF(AND(N(D314)&gt;0,G314&gt;D314),"Plafond dépassé","En cours"))))</f>
      </c>
      <c r="J314" s="17">
        <f>IF(OR($A314="",$B314="",N(G314)&lt;=0),"",HYPERLINK("https://wa.me/"&amp;IF(LEN(SUBSTITUTE(SUBSTITUTE(SUBSTITUTE(SUBSTITUTE(SUBSTITUTE($B314," ",""),"+",""),"-",""),".",""),"/",""))=9,"237"&amp;SUBSTITUTE(SUBSTITUTE(SUBSTITUTE(SUBSTITUTE(SUBSTITUTE($B314," ",""),"+",""),"-",""),".",""),"/",""),SUBSTITUTE(SUBSTITUTE(SUBSTITUTE(SUBSTITUTE(SUBSTITUTE($B314," ",""),"+",""),"-",""),".",""),"/",""))&amp;"?text="&amp;SUBSTITUTE("Bonjour "&amp;$A314&amp;", ici "&amp;'Paramètres'!$C$6&amp;". Petit rappel : il reste "&amp;FIXED(G314,0,TRUE)&amp;" FCFA à régler sur votre compte. Merci et bonne journée !"," ","%20"),"Relancer"))</f>
      </c>
      <c r="K314" s="16">
        <f>IF(N(G314)&gt;0,G314+ROW()/1000000,"")</f>
      </c>
    </row>
    <row r="315" spans="1:11" x14ac:dyDescent="0.25">
      <c r="A315" s="12"/>
      <c r="B315" s="12"/>
      <c r="C315" s="12"/>
      <c r="D315" s="13"/>
      <c r="E315" s="14">
        <f>IF($A315="","",SUMIFS('Opérations'!$E$6:$E$3005,'Opérations'!$B$6:$B$3005,$A315,'Opérations'!$C$6:$C$3005,"Crédit"))</f>
      </c>
      <c r="F315" s="14">
        <f>IF($A315="","",SUMIFS('Opérations'!$E$6:$E$3005,'Opérations'!$B$6:$B$3005,$A315,'Opérations'!$C$6:$C$3005,"Remboursement"))</f>
      </c>
      <c r="G315" s="14">
        <f>IF($A315="","",E315-F315)</f>
      </c>
      <c r="H315" s="15">
        <f>IF(OR($A315="",N(G315)&lt;=0),"",IF(SUMPRODUCT(MAX(('Opérations'!$B$6:$B$3005=$A315)*('Opérations'!$C$6:$C$3005="Crédit")*'Opérations'!$F$6:$F$3005))=0,"",SUMPRODUCT(MAX(('Opérations'!$B$6:$B$3005=$A315)*('Opérations'!$C$6:$C$3005="Crédit")*'Opérations'!$F$6:$F$3005))))</f>
      </c>
      <c r="I315" s="16">
        <f>IF($A315="","",IF(G315&lt;=0,"Soldé",IF(AND(H315&lt;&gt;"",H315&lt;TODAY()),"En retard",IF(AND(N(D315)&gt;0,G315&gt;D315),"Plafond dépassé","En cours"))))</f>
      </c>
      <c r="J315" s="17">
        <f>IF(OR($A315="",$B315="",N(G315)&lt;=0),"",HYPERLINK("https://wa.me/"&amp;IF(LEN(SUBSTITUTE(SUBSTITUTE(SUBSTITUTE(SUBSTITUTE(SUBSTITUTE($B315," ",""),"+",""),"-",""),".",""),"/",""))=9,"237"&amp;SUBSTITUTE(SUBSTITUTE(SUBSTITUTE(SUBSTITUTE(SUBSTITUTE($B315," ",""),"+",""),"-",""),".",""),"/",""),SUBSTITUTE(SUBSTITUTE(SUBSTITUTE(SUBSTITUTE(SUBSTITUTE($B315," ",""),"+",""),"-",""),".",""),"/",""))&amp;"?text="&amp;SUBSTITUTE("Bonjour "&amp;$A315&amp;", ici "&amp;'Paramètres'!$C$6&amp;". Petit rappel : il reste "&amp;FIXED(G315,0,TRUE)&amp;" FCFA à régler sur votre compte. Merci et bonne journée !"," ","%20"),"Relancer"))</f>
      </c>
      <c r="K315" s="16">
        <f>IF(N(G315)&gt;0,G315+ROW()/1000000,"")</f>
      </c>
    </row>
    <row r="316" spans="1:11" x14ac:dyDescent="0.25">
      <c r="A316" s="12"/>
      <c r="B316" s="12"/>
      <c r="C316" s="12"/>
      <c r="D316" s="13"/>
      <c r="E316" s="14">
        <f>IF($A316="","",SUMIFS('Opérations'!$E$6:$E$3005,'Opérations'!$B$6:$B$3005,$A316,'Opérations'!$C$6:$C$3005,"Crédit"))</f>
      </c>
      <c r="F316" s="14">
        <f>IF($A316="","",SUMIFS('Opérations'!$E$6:$E$3005,'Opérations'!$B$6:$B$3005,$A316,'Opérations'!$C$6:$C$3005,"Remboursement"))</f>
      </c>
      <c r="G316" s="14">
        <f>IF($A316="","",E316-F316)</f>
      </c>
      <c r="H316" s="15">
        <f>IF(OR($A316="",N(G316)&lt;=0),"",IF(SUMPRODUCT(MAX(('Opérations'!$B$6:$B$3005=$A316)*('Opérations'!$C$6:$C$3005="Crédit")*'Opérations'!$F$6:$F$3005))=0,"",SUMPRODUCT(MAX(('Opérations'!$B$6:$B$3005=$A316)*('Opérations'!$C$6:$C$3005="Crédit")*'Opérations'!$F$6:$F$3005))))</f>
      </c>
      <c r="I316" s="16">
        <f>IF($A316="","",IF(G316&lt;=0,"Soldé",IF(AND(H316&lt;&gt;"",H316&lt;TODAY()),"En retard",IF(AND(N(D316)&gt;0,G316&gt;D316),"Plafond dépassé","En cours"))))</f>
      </c>
      <c r="J316" s="17">
        <f>IF(OR($A316="",$B316="",N(G316)&lt;=0),"",HYPERLINK("https://wa.me/"&amp;IF(LEN(SUBSTITUTE(SUBSTITUTE(SUBSTITUTE(SUBSTITUTE(SUBSTITUTE($B316," ",""),"+",""),"-",""),".",""),"/",""))=9,"237"&amp;SUBSTITUTE(SUBSTITUTE(SUBSTITUTE(SUBSTITUTE(SUBSTITUTE($B316," ",""),"+",""),"-",""),".",""),"/",""),SUBSTITUTE(SUBSTITUTE(SUBSTITUTE(SUBSTITUTE(SUBSTITUTE($B316," ",""),"+",""),"-",""),".",""),"/",""))&amp;"?text="&amp;SUBSTITUTE("Bonjour "&amp;$A316&amp;", ici "&amp;'Paramètres'!$C$6&amp;". Petit rappel : il reste "&amp;FIXED(G316,0,TRUE)&amp;" FCFA à régler sur votre compte. Merci et bonne journée !"," ","%20"),"Relancer"))</f>
      </c>
      <c r="K316" s="16">
        <f>IF(N(G316)&gt;0,G316+ROW()/1000000,"")</f>
      </c>
    </row>
    <row r="317" spans="1:11" x14ac:dyDescent="0.25">
      <c r="A317" s="12"/>
      <c r="B317" s="12"/>
      <c r="C317" s="12"/>
      <c r="D317" s="13"/>
      <c r="E317" s="14">
        <f>IF($A317="","",SUMIFS('Opérations'!$E$6:$E$3005,'Opérations'!$B$6:$B$3005,$A317,'Opérations'!$C$6:$C$3005,"Crédit"))</f>
      </c>
      <c r="F317" s="14">
        <f>IF($A317="","",SUMIFS('Opérations'!$E$6:$E$3005,'Opérations'!$B$6:$B$3005,$A317,'Opérations'!$C$6:$C$3005,"Remboursement"))</f>
      </c>
      <c r="G317" s="14">
        <f>IF($A317="","",E317-F317)</f>
      </c>
      <c r="H317" s="15">
        <f>IF(OR($A317="",N(G317)&lt;=0),"",IF(SUMPRODUCT(MAX(('Opérations'!$B$6:$B$3005=$A317)*('Opérations'!$C$6:$C$3005="Crédit")*'Opérations'!$F$6:$F$3005))=0,"",SUMPRODUCT(MAX(('Opérations'!$B$6:$B$3005=$A317)*('Opérations'!$C$6:$C$3005="Crédit")*'Opérations'!$F$6:$F$3005))))</f>
      </c>
      <c r="I317" s="16">
        <f>IF($A317="","",IF(G317&lt;=0,"Soldé",IF(AND(H317&lt;&gt;"",H317&lt;TODAY()),"En retard",IF(AND(N(D317)&gt;0,G317&gt;D317),"Plafond dépassé","En cours"))))</f>
      </c>
      <c r="J317" s="17">
        <f>IF(OR($A317="",$B317="",N(G317)&lt;=0),"",HYPERLINK("https://wa.me/"&amp;IF(LEN(SUBSTITUTE(SUBSTITUTE(SUBSTITUTE(SUBSTITUTE(SUBSTITUTE($B317," ",""),"+",""),"-",""),".",""),"/",""))=9,"237"&amp;SUBSTITUTE(SUBSTITUTE(SUBSTITUTE(SUBSTITUTE(SUBSTITUTE($B317," ",""),"+",""),"-",""),".",""),"/",""),SUBSTITUTE(SUBSTITUTE(SUBSTITUTE(SUBSTITUTE(SUBSTITUTE($B317," ",""),"+",""),"-",""),".",""),"/",""))&amp;"?text="&amp;SUBSTITUTE("Bonjour "&amp;$A317&amp;", ici "&amp;'Paramètres'!$C$6&amp;". Petit rappel : il reste "&amp;FIXED(G317,0,TRUE)&amp;" FCFA à régler sur votre compte. Merci et bonne journée !"," ","%20"),"Relancer"))</f>
      </c>
      <c r="K317" s="16">
        <f>IF(N(G317)&gt;0,G317+ROW()/1000000,"")</f>
      </c>
    </row>
    <row r="318" spans="1:11" x14ac:dyDescent="0.25">
      <c r="A318" s="12"/>
      <c r="B318" s="12"/>
      <c r="C318" s="12"/>
      <c r="D318" s="13"/>
      <c r="E318" s="14">
        <f>IF($A318="","",SUMIFS('Opérations'!$E$6:$E$3005,'Opérations'!$B$6:$B$3005,$A318,'Opérations'!$C$6:$C$3005,"Crédit"))</f>
      </c>
      <c r="F318" s="14">
        <f>IF($A318="","",SUMIFS('Opérations'!$E$6:$E$3005,'Opérations'!$B$6:$B$3005,$A318,'Opérations'!$C$6:$C$3005,"Remboursement"))</f>
      </c>
      <c r="G318" s="14">
        <f>IF($A318="","",E318-F318)</f>
      </c>
      <c r="H318" s="15">
        <f>IF(OR($A318="",N(G318)&lt;=0),"",IF(SUMPRODUCT(MAX(('Opérations'!$B$6:$B$3005=$A318)*('Opérations'!$C$6:$C$3005="Crédit")*'Opérations'!$F$6:$F$3005))=0,"",SUMPRODUCT(MAX(('Opérations'!$B$6:$B$3005=$A318)*('Opérations'!$C$6:$C$3005="Crédit")*'Opérations'!$F$6:$F$3005))))</f>
      </c>
      <c r="I318" s="16">
        <f>IF($A318="","",IF(G318&lt;=0,"Soldé",IF(AND(H318&lt;&gt;"",H318&lt;TODAY()),"En retard",IF(AND(N(D318)&gt;0,G318&gt;D318),"Plafond dépassé","En cours"))))</f>
      </c>
      <c r="J318" s="17">
        <f>IF(OR($A318="",$B318="",N(G318)&lt;=0),"",HYPERLINK("https://wa.me/"&amp;IF(LEN(SUBSTITUTE(SUBSTITUTE(SUBSTITUTE(SUBSTITUTE(SUBSTITUTE($B318," ",""),"+",""),"-",""),".",""),"/",""))=9,"237"&amp;SUBSTITUTE(SUBSTITUTE(SUBSTITUTE(SUBSTITUTE(SUBSTITUTE($B318," ",""),"+",""),"-",""),".",""),"/",""),SUBSTITUTE(SUBSTITUTE(SUBSTITUTE(SUBSTITUTE(SUBSTITUTE($B318," ",""),"+",""),"-",""),".",""),"/",""))&amp;"?text="&amp;SUBSTITUTE("Bonjour "&amp;$A318&amp;", ici "&amp;'Paramètres'!$C$6&amp;". Petit rappel : il reste "&amp;FIXED(G318,0,TRUE)&amp;" FCFA à régler sur votre compte. Merci et bonne journée !"," ","%20"),"Relancer"))</f>
      </c>
      <c r="K318" s="16">
        <f>IF(N(G318)&gt;0,G318+ROW()/1000000,"")</f>
      </c>
    </row>
    <row r="319" spans="1:11" x14ac:dyDescent="0.25">
      <c r="A319" s="12"/>
      <c r="B319" s="12"/>
      <c r="C319" s="12"/>
      <c r="D319" s="13"/>
      <c r="E319" s="14">
        <f>IF($A319="","",SUMIFS('Opérations'!$E$6:$E$3005,'Opérations'!$B$6:$B$3005,$A319,'Opérations'!$C$6:$C$3005,"Crédit"))</f>
      </c>
      <c r="F319" s="14">
        <f>IF($A319="","",SUMIFS('Opérations'!$E$6:$E$3005,'Opérations'!$B$6:$B$3005,$A319,'Opérations'!$C$6:$C$3005,"Remboursement"))</f>
      </c>
      <c r="G319" s="14">
        <f>IF($A319="","",E319-F319)</f>
      </c>
      <c r="H319" s="15">
        <f>IF(OR($A319="",N(G319)&lt;=0),"",IF(SUMPRODUCT(MAX(('Opérations'!$B$6:$B$3005=$A319)*('Opérations'!$C$6:$C$3005="Crédit")*'Opérations'!$F$6:$F$3005))=0,"",SUMPRODUCT(MAX(('Opérations'!$B$6:$B$3005=$A319)*('Opérations'!$C$6:$C$3005="Crédit")*'Opérations'!$F$6:$F$3005))))</f>
      </c>
      <c r="I319" s="16">
        <f>IF($A319="","",IF(G319&lt;=0,"Soldé",IF(AND(H319&lt;&gt;"",H319&lt;TODAY()),"En retard",IF(AND(N(D319)&gt;0,G319&gt;D319),"Plafond dépassé","En cours"))))</f>
      </c>
      <c r="J319" s="17">
        <f>IF(OR($A319="",$B319="",N(G319)&lt;=0),"",HYPERLINK("https://wa.me/"&amp;IF(LEN(SUBSTITUTE(SUBSTITUTE(SUBSTITUTE(SUBSTITUTE(SUBSTITUTE($B319," ",""),"+",""),"-",""),".",""),"/",""))=9,"237"&amp;SUBSTITUTE(SUBSTITUTE(SUBSTITUTE(SUBSTITUTE(SUBSTITUTE($B319," ",""),"+",""),"-",""),".",""),"/",""),SUBSTITUTE(SUBSTITUTE(SUBSTITUTE(SUBSTITUTE(SUBSTITUTE($B319," ",""),"+",""),"-",""),".",""),"/",""))&amp;"?text="&amp;SUBSTITUTE("Bonjour "&amp;$A319&amp;", ici "&amp;'Paramètres'!$C$6&amp;". Petit rappel : il reste "&amp;FIXED(G319,0,TRUE)&amp;" FCFA à régler sur votre compte. Merci et bonne journée !"," ","%20"),"Relancer"))</f>
      </c>
      <c r="K319" s="16">
        <f>IF(N(G319)&gt;0,G319+ROW()/1000000,"")</f>
      </c>
    </row>
    <row r="320" spans="1:11" x14ac:dyDescent="0.25">
      <c r="A320" s="12"/>
      <c r="B320" s="12"/>
      <c r="C320" s="12"/>
      <c r="D320" s="13"/>
      <c r="E320" s="14">
        <f>IF($A320="","",SUMIFS('Opérations'!$E$6:$E$3005,'Opérations'!$B$6:$B$3005,$A320,'Opérations'!$C$6:$C$3005,"Crédit"))</f>
      </c>
      <c r="F320" s="14">
        <f>IF($A320="","",SUMIFS('Opérations'!$E$6:$E$3005,'Opérations'!$B$6:$B$3005,$A320,'Opérations'!$C$6:$C$3005,"Remboursement"))</f>
      </c>
      <c r="G320" s="14">
        <f>IF($A320="","",E320-F320)</f>
      </c>
      <c r="H320" s="15">
        <f>IF(OR($A320="",N(G320)&lt;=0),"",IF(SUMPRODUCT(MAX(('Opérations'!$B$6:$B$3005=$A320)*('Opérations'!$C$6:$C$3005="Crédit")*'Opérations'!$F$6:$F$3005))=0,"",SUMPRODUCT(MAX(('Opérations'!$B$6:$B$3005=$A320)*('Opérations'!$C$6:$C$3005="Crédit")*'Opérations'!$F$6:$F$3005))))</f>
      </c>
      <c r="I320" s="16">
        <f>IF($A320="","",IF(G320&lt;=0,"Soldé",IF(AND(H320&lt;&gt;"",H320&lt;TODAY()),"En retard",IF(AND(N(D320)&gt;0,G320&gt;D320),"Plafond dépassé","En cours"))))</f>
      </c>
      <c r="J320" s="17">
        <f>IF(OR($A320="",$B320="",N(G320)&lt;=0),"",HYPERLINK("https://wa.me/"&amp;IF(LEN(SUBSTITUTE(SUBSTITUTE(SUBSTITUTE(SUBSTITUTE(SUBSTITUTE($B320," ",""),"+",""),"-",""),".",""),"/",""))=9,"237"&amp;SUBSTITUTE(SUBSTITUTE(SUBSTITUTE(SUBSTITUTE(SUBSTITUTE($B320," ",""),"+",""),"-",""),".",""),"/",""),SUBSTITUTE(SUBSTITUTE(SUBSTITUTE(SUBSTITUTE(SUBSTITUTE($B320," ",""),"+",""),"-",""),".",""),"/",""))&amp;"?text="&amp;SUBSTITUTE("Bonjour "&amp;$A320&amp;", ici "&amp;'Paramètres'!$C$6&amp;". Petit rappel : il reste "&amp;FIXED(G320,0,TRUE)&amp;" FCFA à régler sur votre compte. Merci et bonne journée !"," ","%20"),"Relancer"))</f>
      </c>
      <c r="K320" s="16">
        <f>IF(N(G320)&gt;0,G320+ROW()/1000000,"")</f>
      </c>
    </row>
    <row r="321" spans="1:11" x14ac:dyDescent="0.25">
      <c r="A321" s="12"/>
      <c r="B321" s="12"/>
      <c r="C321" s="12"/>
      <c r="D321" s="13"/>
      <c r="E321" s="14">
        <f>IF($A321="","",SUMIFS('Opérations'!$E$6:$E$3005,'Opérations'!$B$6:$B$3005,$A321,'Opérations'!$C$6:$C$3005,"Crédit"))</f>
      </c>
      <c r="F321" s="14">
        <f>IF($A321="","",SUMIFS('Opérations'!$E$6:$E$3005,'Opérations'!$B$6:$B$3005,$A321,'Opérations'!$C$6:$C$3005,"Remboursement"))</f>
      </c>
      <c r="G321" s="14">
        <f>IF($A321="","",E321-F321)</f>
      </c>
      <c r="H321" s="15">
        <f>IF(OR($A321="",N(G321)&lt;=0),"",IF(SUMPRODUCT(MAX(('Opérations'!$B$6:$B$3005=$A321)*('Opérations'!$C$6:$C$3005="Crédit")*'Opérations'!$F$6:$F$3005))=0,"",SUMPRODUCT(MAX(('Opérations'!$B$6:$B$3005=$A321)*('Opérations'!$C$6:$C$3005="Crédit")*'Opérations'!$F$6:$F$3005))))</f>
      </c>
      <c r="I321" s="16">
        <f>IF($A321="","",IF(G321&lt;=0,"Soldé",IF(AND(H321&lt;&gt;"",H321&lt;TODAY()),"En retard",IF(AND(N(D321)&gt;0,G321&gt;D321),"Plafond dépassé","En cours"))))</f>
      </c>
      <c r="J321" s="17">
        <f>IF(OR($A321="",$B321="",N(G321)&lt;=0),"",HYPERLINK("https://wa.me/"&amp;IF(LEN(SUBSTITUTE(SUBSTITUTE(SUBSTITUTE(SUBSTITUTE(SUBSTITUTE($B321," ",""),"+",""),"-",""),".",""),"/",""))=9,"237"&amp;SUBSTITUTE(SUBSTITUTE(SUBSTITUTE(SUBSTITUTE(SUBSTITUTE($B321," ",""),"+",""),"-",""),".",""),"/",""),SUBSTITUTE(SUBSTITUTE(SUBSTITUTE(SUBSTITUTE(SUBSTITUTE($B321," ",""),"+",""),"-",""),".",""),"/",""))&amp;"?text="&amp;SUBSTITUTE("Bonjour "&amp;$A321&amp;", ici "&amp;'Paramètres'!$C$6&amp;". Petit rappel : il reste "&amp;FIXED(G321,0,TRUE)&amp;" FCFA à régler sur votre compte. Merci et bonne journée !"," ","%20"),"Relancer"))</f>
      </c>
      <c r="K321" s="16">
        <f>IF(N(G321)&gt;0,G321+ROW()/1000000,"")</f>
      </c>
    </row>
    <row r="322" spans="1:11" x14ac:dyDescent="0.25">
      <c r="A322" s="12"/>
      <c r="B322" s="12"/>
      <c r="C322" s="12"/>
      <c r="D322" s="13"/>
      <c r="E322" s="14">
        <f>IF($A322="","",SUMIFS('Opérations'!$E$6:$E$3005,'Opérations'!$B$6:$B$3005,$A322,'Opérations'!$C$6:$C$3005,"Crédit"))</f>
      </c>
      <c r="F322" s="14">
        <f>IF($A322="","",SUMIFS('Opérations'!$E$6:$E$3005,'Opérations'!$B$6:$B$3005,$A322,'Opérations'!$C$6:$C$3005,"Remboursement"))</f>
      </c>
      <c r="G322" s="14">
        <f>IF($A322="","",E322-F322)</f>
      </c>
      <c r="H322" s="15">
        <f>IF(OR($A322="",N(G322)&lt;=0),"",IF(SUMPRODUCT(MAX(('Opérations'!$B$6:$B$3005=$A322)*('Opérations'!$C$6:$C$3005="Crédit")*'Opérations'!$F$6:$F$3005))=0,"",SUMPRODUCT(MAX(('Opérations'!$B$6:$B$3005=$A322)*('Opérations'!$C$6:$C$3005="Crédit")*'Opérations'!$F$6:$F$3005))))</f>
      </c>
      <c r="I322" s="16">
        <f>IF($A322="","",IF(G322&lt;=0,"Soldé",IF(AND(H322&lt;&gt;"",H322&lt;TODAY()),"En retard",IF(AND(N(D322)&gt;0,G322&gt;D322),"Plafond dépassé","En cours"))))</f>
      </c>
      <c r="J322" s="17">
        <f>IF(OR($A322="",$B322="",N(G322)&lt;=0),"",HYPERLINK("https://wa.me/"&amp;IF(LEN(SUBSTITUTE(SUBSTITUTE(SUBSTITUTE(SUBSTITUTE(SUBSTITUTE($B322," ",""),"+",""),"-",""),".",""),"/",""))=9,"237"&amp;SUBSTITUTE(SUBSTITUTE(SUBSTITUTE(SUBSTITUTE(SUBSTITUTE($B322," ",""),"+",""),"-",""),".",""),"/",""),SUBSTITUTE(SUBSTITUTE(SUBSTITUTE(SUBSTITUTE(SUBSTITUTE($B322," ",""),"+",""),"-",""),".",""),"/",""))&amp;"?text="&amp;SUBSTITUTE("Bonjour "&amp;$A322&amp;", ici "&amp;'Paramètres'!$C$6&amp;". Petit rappel : il reste "&amp;FIXED(G322,0,TRUE)&amp;" FCFA à régler sur votre compte. Merci et bonne journée !"," ","%20"),"Relancer"))</f>
      </c>
      <c r="K322" s="16">
        <f>IF(N(G322)&gt;0,G322+ROW()/1000000,"")</f>
      </c>
    </row>
    <row r="323" spans="1:11" x14ac:dyDescent="0.25">
      <c r="A323" s="12"/>
      <c r="B323" s="12"/>
      <c r="C323" s="12"/>
      <c r="D323" s="13"/>
      <c r="E323" s="14">
        <f>IF($A323="","",SUMIFS('Opérations'!$E$6:$E$3005,'Opérations'!$B$6:$B$3005,$A323,'Opérations'!$C$6:$C$3005,"Crédit"))</f>
      </c>
      <c r="F323" s="14">
        <f>IF($A323="","",SUMIFS('Opérations'!$E$6:$E$3005,'Opérations'!$B$6:$B$3005,$A323,'Opérations'!$C$6:$C$3005,"Remboursement"))</f>
      </c>
      <c r="G323" s="14">
        <f>IF($A323="","",E323-F323)</f>
      </c>
      <c r="H323" s="15">
        <f>IF(OR($A323="",N(G323)&lt;=0),"",IF(SUMPRODUCT(MAX(('Opérations'!$B$6:$B$3005=$A323)*('Opérations'!$C$6:$C$3005="Crédit")*'Opérations'!$F$6:$F$3005))=0,"",SUMPRODUCT(MAX(('Opérations'!$B$6:$B$3005=$A323)*('Opérations'!$C$6:$C$3005="Crédit")*'Opérations'!$F$6:$F$3005))))</f>
      </c>
      <c r="I323" s="16">
        <f>IF($A323="","",IF(G323&lt;=0,"Soldé",IF(AND(H323&lt;&gt;"",H323&lt;TODAY()),"En retard",IF(AND(N(D323)&gt;0,G323&gt;D323),"Plafond dépassé","En cours"))))</f>
      </c>
      <c r="J323" s="17">
        <f>IF(OR($A323="",$B323="",N(G323)&lt;=0),"",HYPERLINK("https://wa.me/"&amp;IF(LEN(SUBSTITUTE(SUBSTITUTE(SUBSTITUTE(SUBSTITUTE(SUBSTITUTE($B323," ",""),"+",""),"-",""),".",""),"/",""))=9,"237"&amp;SUBSTITUTE(SUBSTITUTE(SUBSTITUTE(SUBSTITUTE(SUBSTITUTE($B323," ",""),"+",""),"-",""),".",""),"/",""),SUBSTITUTE(SUBSTITUTE(SUBSTITUTE(SUBSTITUTE(SUBSTITUTE($B323," ",""),"+",""),"-",""),".",""),"/",""))&amp;"?text="&amp;SUBSTITUTE("Bonjour "&amp;$A323&amp;", ici "&amp;'Paramètres'!$C$6&amp;". Petit rappel : il reste "&amp;FIXED(G323,0,TRUE)&amp;" FCFA à régler sur votre compte. Merci et bonne journée !"," ","%20"),"Relancer"))</f>
      </c>
      <c r="K323" s="16">
        <f>IF(N(G323)&gt;0,G323+ROW()/1000000,"")</f>
      </c>
    </row>
    <row r="324" spans="1:11" x14ac:dyDescent="0.25">
      <c r="A324" s="12"/>
      <c r="B324" s="12"/>
      <c r="C324" s="12"/>
      <c r="D324" s="13"/>
      <c r="E324" s="14">
        <f>IF($A324="","",SUMIFS('Opérations'!$E$6:$E$3005,'Opérations'!$B$6:$B$3005,$A324,'Opérations'!$C$6:$C$3005,"Crédit"))</f>
      </c>
      <c r="F324" s="14">
        <f>IF($A324="","",SUMIFS('Opérations'!$E$6:$E$3005,'Opérations'!$B$6:$B$3005,$A324,'Opérations'!$C$6:$C$3005,"Remboursement"))</f>
      </c>
      <c r="G324" s="14">
        <f>IF($A324="","",E324-F324)</f>
      </c>
      <c r="H324" s="15">
        <f>IF(OR($A324="",N(G324)&lt;=0),"",IF(SUMPRODUCT(MAX(('Opérations'!$B$6:$B$3005=$A324)*('Opérations'!$C$6:$C$3005="Crédit")*'Opérations'!$F$6:$F$3005))=0,"",SUMPRODUCT(MAX(('Opérations'!$B$6:$B$3005=$A324)*('Opérations'!$C$6:$C$3005="Crédit")*'Opérations'!$F$6:$F$3005))))</f>
      </c>
      <c r="I324" s="16">
        <f>IF($A324="","",IF(G324&lt;=0,"Soldé",IF(AND(H324&lt;&gt;"",H324&lt;TODAY()),"En retard",IF(AND(N(D324)&gt;0,G324&gt;D324),"Plafond dépassé","En cours"))))</f>
      </c>
      <c r="J324" s="17">
        <f>IF(OR($A324="",$B324="",N(G324)&lt;=0),"",HYPERLINK("https://wa.me/"&amp;IF(LEN(SUBSTITUTE(SUBSTITUTE(SUBSTITUTE(SUBSTITUTE(SUBSTITUTE($B324," ",""),"+",""),"-",""),".",""),"/",""))=9,"237"&amp;SUBSTITUTE(SUBSTITUTE(SUBSTITUTE(SUBSTITUTE(SUBSTITUTE($B324," ",""),"+",""),"-",""),".",""),"/",""),SUBSTITUTE(SUBSTITUTE(SUBSTITUTE(SUBSTITUTE(SUBSTITUTE($B324," ",""),"+",""),"-",""),".",""),"/",""))&amp;"?text="&amp;SUBSTITUTE("Bonjour "&amp;$A324&amp;", ici "&amp;'Paramètres'!$C$6&amp;". Petit rappel : il reste "&amp;FIXED(G324,0,TRUE)&amp;" FCFA à régler sur votre compte. Merci et bonne journée !"," ","%20"),"Relancer"))</f>
      </c>
      <c r="K324" s="16">
        <f>IF(N(G324)&gt;0,G324+ROW()/1000000,"")</f>
      </c>
    </row>
    <row r="325" spans="1:11" x14ac:dyDescent="0.25">
      <c r="A325" s="12"/>
      <c r="B325" s="12"/>
      <c r="C325" s="12"/>
      <c r="D325" s="13"/>
      <c r="E325" s="14">
        <f>IF($A325="","",SUMIFS('Opérations'!$E$6:$E$3005,'Opérations'!$B$6:$B$3005,$A325,'Opérations'!$C$6:$C$3005,"Crédit"))</f>
      </c>
      <c r="F325" s="14">
        <f>IF($A325="","",SUMIFS('Opérations'!$E$6:$E$3005,'Opérations'!$B$6:$B$3005,$A325,'Opérations'!$C$6:$C$3005,"Remboursement"))</f>
      </c>
      <c r="G325" s="14">
        <f>IF($A325="","",E325-F325)</f>
      </c>
      <c r="H325" s="15">
        <f>IF(OR($A325="",N(G325)&lt;=0),"",IF(SUMPRODUCT(MAX(('Opérations'!$B$6:$B$3005=$A325)*('Opérations'!$C$6:$C$3005="Crédit")*'Opérations'!$F$6:$F$3005))=0,"",SUMPRODUCT(MAX(('Opérations'!$B$6:$B$3005=$A325)*('Opérations'!$C$6:$C$3005="Crédit")*'Opérations'!$F$6:$F$3005))))</f>
      </c>
      <c r="I325" s="16">
        <f>IF($A325="","",IF(G325&lt;=0,"Soldé",IF(AND(H325&lt;&gt;"",H325&lt;TODAY()),"En retard",IF(AND(N(D325)&gt;0,G325&gt;D325),"Plafond dépassé","En cours"))))</f>
      </c>
      <c r="J325" s="17">
        <f>IF(OR($A325="",$B325="",N(G325)&lt;=0),"",HYPERLINK("https://wa.me/"&amp;IF(LEN(SUBSTITUTE(SUBSTITUTE(SUBSTITUTE(SUBSTITUTE(SUBSTITUTE($B325," ",""),"+",""),"-",""),".",""),"/",""))=9,"237"&amp;SUBSTITUTE(SUBSTITUTE(SUBSTITUTE(SUBSTITUTE(SUBSTITUTE($B325," ",""),"+",""),"-",""),".",""),"/",""),SUBSTITUTE(SUBSTITUTE(SUBSTITUTE(SUBSTITUTE(SUBSTITUTE($B325," ",""),"+",""),"-",""),".",""),"/",""))&amp;"?text="&amp;SUBSTITUTE("Bonjour "&amp;$A325&amp;", ici "&amp;'Paramètres'!$C$6&amp;". Petit rappel : il reste "&amp;FIXED(G325,0,TRUE)&amp;" FCFA à régler sur votre compte. Merci et bonne journée !"," ","%20"),"Relancer"))</f>
      </c>
      <c r="K325" s="16">
        <f>IF(N(G325)&gt;0,G325+ROW()/1000000,"")</f>
      </c>
    </row>
    <row r="326" spans="1:11" x14ac:dyDescent="0.25">
      <c r="A326" s="12"/>
      <c r="B326" s="12"/>
      <c r="C326" s="12"/>
      <c r="D326" s="13"/>
      <c r="E326" s="14">
        <f>IF($A326="","",SUMIFS('Opérations'!$E$6:$E$3005,'Opérations'!$B$6:$B$3005,$A326,'Opérations'!$C$6:$C$3005,"Crédit"))</f>
      </c>
      <c r="F326" s="14">
        <f>IF($A326="","",SUMIFS('Opérations'!$E$6:$E$3005,'Opérations'!$B$6:$B$3005,$A326,'Opérations'!$C$6:$C$3005,"Remboursement"))</f>
      </c>
      <c r="G326" s="14">
        <f>IF($A326="","",E326-F326)</f>
      </c>
      <c r="H326" s="15">
        <f>IF(OR($A326="",N(G326)&lt;=0),"",IF(SUMPRODUCT(MAX(('Opérations'!$B$6:$B$3005=$A326)*('Opérations'!$C$6:$C$3005="Crédit")*'Opérations'!$F$6:$F$3005))=0,"",SUMPRODUCT(MAX(('Opérations'!$B$6:$B$3005=$A326)*('Opérations'!$C$6:$C$3005="Crédit")*'Opérations'!$F$6:$F$3005))))</f>
      </c>
      <c r="I326" s="16">
        <f>IF($A326="","",IF(G326&lt;=0,"Soldé",IF(AND(H326&lt;&gt;"",H326&lt;TODAY()),"En retard",IF(AND(N(D326)&gt;0,G326&gt;D326),"Plafond dépassé","En cours"))))</f>
      </c>
      <c r="J326" s="17">
        <f>IF(OR($A326="",$B326="",N(G326)&lt;=0),"",HYPERLINK("https://wa.me/"&amp;IF(LEN(SUBSTITUTE(SUBSTITUTE(SUBSTITUTE(SUBSTITUTE(SUBSTITUTE($B326," ",""),"+",""),"-",""),".",""),"/",""))=9,"237"&amp;SUBSTITUTE(SUBSTITUTE(SUBSTITUTE(SUBSTITUTE(SUBSTITUTE($B326," ",""),"+",""),"-",""),".",""),"/",""),SUBSTITUTE(SUBSTITUTE(SUBSTITUTE(SUBSTITUTE(SUBSTITUTE($B326," ",""),"+",""),"-",""),".",""),"/",""))&amp;"?text="&amp;SUBSTITUTE("Bonjour "&amp;$A326&amp;", ici "&amp;'Paramètres'!$C$6&amp;". Petit rappel : il reste "&amp;FIXED(G326,0,TRUE)&amp;" FCFA à régler sur votre compte. Merci et bonne journée !"," ","%20"),"Relancer"))</f>
      </c>
      <c r="K326" s="16">
        <f>IF(N(G326)&gt;0,G326+ROW()/1000000,"")</f>
      </c>
    </row>
    <row r="327" spans="1:11" x14ac:dyDescent="0.25">
      <c r="A327" s="12"/>
      <c r="B327" s="12"/>
      <c r="C327" s="12"/>
      <c r="D327" s="13"/>
      <c r="E327" s="14">
        <f>IF($A327="","",SUMIFS('Opérations'!$E$6:$E$3005,'Opérations'!$B$6:$B$3005,$A327,'Opérations'!$C$6:$C$3005,"Crédit"))</f>
      </c>
      <c r="F327" s="14">
        <f>IF($A327="","",SUMIFS('Opérations'!$E$6:$E$3005,'Opérations'!$B$6:$B$3005,$A327,'Opérations'!$C$6:$C$3005,"Remboursement"))</f>
      </c>
      <c r="G327" s="14">
        <f>IF($A327="","",E327-F327)</f>
      </c>
      <c r="H327" s="15">
        <f>IF(OR($A327="",N(G327)&lt;=0),"",IF(SUMPRODUCT(MAX(('Opérations'!$B$6:$B$3005=$A327)*('Opérations'!$C$6:$C$3005="Crédit")*'Opérations'!$F$6:$F$3005))=0,"",SUMPRODUCT(MAX(('Opérations'!$B$6:$B$3005=$A327)*('Opérations'!$C$6:$C$3005="Crédit")*'Opérations'!$F$6:$F$3005))))</f>
      </c>
      <c r="I327" s="16">
        <f>IF($A327="","",IF(G327&lt;=0,"Soldé",IF(AND(H327&lt;&gt;"",H327&lt;TODAY()),"En retard",IF(AND(N(D327)&gt;0,G327&gt;D327),"Plafond dépassé","En cours"))))</f>
      </c>
      <c r="J327" s="17">
        <f>IF(OR($A327="",$B327="",N(G327)&lt;=0),"",HYPERLINK("https://wa.me/"&amp;IF(LEN(SUBSTITUTE(SUBSTITUTE(SUBSTITUTE(SUBSTITUTE(SUBSTITUTE($B327," ",""),"+",""),"-",""),".",""),"/",""))=9,"237"&amp;SUBSTITUTE(SUBSTITUTE(SUBSTITUTE(SUBSTITUTE(SUBSTITUTE($B327," ",""),"+",""),"-",""),".",""),"/",""),SUBSTITUTE(SUBSTITUTE(SUBSTITUTE(SUBSTITUTE(SUBSTITUTE($B327," ",""),"+",""),"-",""),".",""),"/",""))&amp;"?text="&amp;SUBSTITUTE("Bonjour "&amp;$A327&amp;", ici "&amp;'Paramètres'!$C$6&amp;". Petit rappel : il reste "&amp;FIXED(G327,0,TRUE)&amp;" FCFA à régler sur votre compte. Merci et bonne journée !"," ","%20"),"Relancer"))</f>
      </c>
      <c r="K327" s="16">
        <f>IF(N(G327)&gt;0,G327+ROW()/1000000,"")</f>
      </c>
    </row>
    <row r="328" spans="1:11" x14ac:dyDescent="0.25">
      <c r="A328" s="12"/>
      <c r="B328" s="12"/>
      <c r="C328" s="12"/>
      <c r="D328" s="13"/>
      <c r="E328" s="14">
        <f>IF($A328="","",SUMIFS('Opérations'!$E$6:$E$3005,'Opérations'!$B$6:$B$3005,$A328,'Opérations'!$C$6:$C$3005,"Crédit"))</f>
      </c>
      <c r="F328" s="14">
        <f>IF($A328="","",SUMIFS('Opérations'!$E$6:$E$3005,'Opérations'!$B$6:$B$3005,$A328,'Opérations'!$C$6:$C$3005,"Remboursement"))</f>
      </c>
      <c r="G328" s="14">
        <f>IF($A328="","",E328-F328)</f>
      </c>
      <c r="H328" s="15">
        <f>IF(OR($A328="",N(G328)&lt;=0),"",IF(SUMPRODUCT(MAX(('Opérations'!$B$6:$B$3005=$A328)*('Opérations'!$C$6:$C$3005="Crédit")*'Opérations'!$F$6:$F$3005))=0,"",SUMPRODUCT(MAX(('Opérations'!$B$6:$B$3005=$A328)*('Opérations'!$C$6:$C$3005="Crédit")*'Opérations'!$F$6:$F$3005))))</f>
      </c>
      <c r="I328" s="16">
        <f>IF($A328="","",IF(G328&lt;=0,"Soldé",IF(AND(H328&lt;&gt;"",H328&lt;TODAY()),"En retard",IF(AND(N(D328)&gt;0,G328&gt;D328),"Plafond dépassé","En cours"))))</f>
      </c>
      <c r="J328" s="17">
        <f>IF(OR($A328="",$B328="",N(G328)&lt;=0),"",HYPERLINK("https://wa.me/"&amp;IF(LEN(SUBSTITUTE(SUBSTITUTE(SUBSTITUTE(SUBSTITUTE(SUBSTITUTE($B328," ",""),"+",""),"-",""),".",""),"/",""))=9,"237"&amp;SUBSTITUTE(SUBSTITUTE(SUBSTITUTE(SUBSTITUTE(SUBSTITUTE($B328," ",""),"+",""),"-",""),".",""),"/",""),SUBSTITUTE(SUBSTITUTE(SUBSTITUTE(SUBSTITUTE(SUBSTITUTE($B328," ",""),"+",""),"-",""),".",""),"/",""))&amp;"?text="&amp;SUBSTITUTE("Bonjour "&amp;$A328&amp;", ici "&amp;'Paramètres'!$C$6&amp;". Petit rappel : il reste "&amp;FIXED(G328,0,TRUE)&amp;" FCFA à régler sur votre compte. Merci et bonne journée !"," ","%20"),"Relancer"))</f>
      </c>
      <c r="K328" s="16">
        <f>IF(N(G328)&gt;0,G328+ROW()/1000000,"")</f>
      </c>
    </row>
    <row r="329" spans="1:11" x14ac:dyDescent="0.25">
      <c r="A329" s="12"/>
      <c r="B329" s="12"/>
      <c r="C329" s="12"/>
      <c r="D329" s="13"/>
      <c r="E329" s="14">
        <f>IF($A329="","",SUMIFS('Opérations'!$E$6:$E$3005,'Opérations'!$B$6:$B$3005,$A329,'Opérations'!$C$6:$C$3005,"Crédit"))</f>
      </c>
      <c r="F329" s="14">
        <f>IF($A329="","",SUMIFS('Opérations'!$E$6:$E$3005,'Opérations'!$B$6:$B$3005,$A329,'Opérations'!$C$6:$C$3005,"Remboursement"))</f>
      </c>
      <c r="G329" s="14">
        <f>IF($A329="","",E329-F329)</f>
      </c>
      <c r="H329" s="15">
        <f>IF(OR($A329="",N(G329)&lt;=0),"",IF(SUMPRODUCT(MAX(('Opérations'!$B$6:$B$3005=$A329)*('Opérations'!$C$6:$C$3005="Crédit")*'Opérations'!$F$6:$F$3005))=0,"",SUMPRODUCT(MAX(('Opérations'!$B$6:$B$3005=$A329)*('Opérations'!$C$6:$C$3005="Crédit")*'Opérations'!$F$6:$F$3005))))</f>
      </c>
      <c r="I329" s="16">
        <f>IF($A329="","",IF(G329&lt;=0,"Soldé",IF(AND(H329&lt;&gt;"",H329&lt;TODAY()),"En retard",IF(AND(N(D329)&gt;0,G329&gt;D329),"Plafond dépassé","En cours"))))</f>
      </c>
      <c r="J329" s="17">
        <f>IF(OR($A329="",$B329="",N(G329)&lt;=0),"",HYPERLINK("https://wa.me/"&amp;IF(LEN(SUBSTITUTE(SUBSTITUTE(SUBSTITUTE(SUBSTITUTE(SUBSTITUTE($B329," ",""),"+",""),"-",""),".",""),"/",""))=9,"237"&amp;SUBSTITUTE(SUBSTITUTE(SUBSTITUTE(SUBSTITUTE(SUBSTITUTE($B329," ",""),"+",""),"-",""),".",""),"/",""),SUBSTITUTE(SUBSTITUTE(SUBSTITUTE(SUBSTITUTE(SUBSTITUTE($B329," ",""),"+",""),"-",""),".",""),"/",""))&amp;"?text="&amp;SUBSTITUTE("Bonjour "&amp;$A329&amp;", ici "&amp;'Paramètres'!$C$6&amp;". Petit rappel : il reste "&amp;FIXED(G329,0,TRUE)&amp;" FCFA à régler sur votre compte. Merci et bonne journée !"," ","%20"),"Relancer"))</f>
      </c>
      <c r="K329" s="16">
        <f>IF(N(G329)&gt;0,G329+ROW()/1000000,"")</f>
      </c>
    </row>
    <row r="330" spans="1:11" x14ac:dyDescent="0.25">
      <c r="A330" s="12"/>
      <c r="B330" s="12"/>
      <c r="C330" s="12"/>
      <c r="D330" s="13"/>
      <c r="E330" s="14">
        <f>IF($A330="","",SUMIFS('Opérations'!$E$6:$E$3005,'Opérations'!$B$6:$B$3005,$A330,'Opérations'!$C$6:$C$3005,"Crédit"))</f>
      </c>
      <c r="F330" s="14">
        <f>IF($A330="","",SUMIFS('Opérations'!$E$6:$E$3005,'Opérations'!$B$6:$B$3005,$A330,'Opérations'!$C$6:$C$3005,"Remboursement"))</f>
      </c>
      <c r="G330" s="14">
        <f>IF($A330="","",E330-F330)</f>
      </c>
      <c r="H330" s="15">
        <f>IF(OR($A330="",N(G330)&lt;=0),"",IF(SUMPRODUCT(MAX(('Opérations'!$B$6:$B$3005=$A330)*('Opérations'!$C$6:$C$3005="Crédit")*'Opérations'!$F$6:$F$3005))=0,"",SUMPRODUCT(MAX(('Opérations'!$B$6:$B$3005=$A330)*('Opérations'!$C$6:$C$3005="Crédit")*'Opérations'!$F$6:$F$3005))))</f>
      </c>
      <c r="I330" s="16">
        <f>IF($A330="","",IF(G330&lt;=0,"Soldé",IF(AND(H330&lt;&gt;"",H330&lt;TODAY()),"En retard",IF(AND(N(D330)&gt;0,G330&gt;D330),"Plafond dépassé","En cours"))))</f>
      </c>
      <c r="J330" s="17">
        <f>IF(OR($A330="",$B330="",N(G330)&lt;=0),"",HYPERLINK("https://wa.me/"&amp;IF(LEN(SUBSTITUTE(SUBSTITUTE(SUBSTITUTE(SUBSTITUTE(SUBSTITUTE($B330," ",""),"+",""),"-",""),".",""),"/",""))=9,"237"&amp;SUBSTITUTE(SUBSTITUTE(SUBSTITUTE(SUBSTITUTE(SUBSTITUTE($B330," ",""),"+",""),"-",""),".",""),"/",""),SUBSTITUTE(SUBSTITUTE(SUBSTITUTE(SUBSTITUTE(SUBSTITUTE($B330," ",""),"+",""),"-",""),".",""),"/",""))&amp;"?text="&amp;SUBSTITUTE("Bonjour "&amp;$A330&amp;", ici "&amp;'Paramètres'!$C$6&amp;". Petit rappel : il reste "&amp;FIXED(G330,0,TRUE)&amp;" FCFA à régler sur votre compte. Merci et bonne journée !"," ","%20"),"Relancer"))</f>
      </c>
      <c r="K330" s="16">
        <f>IF(N(G330)&gt;0,G330+ROW()/1000000,"")</f>
      </c>
    </row>
    <row r="331" spans="1:11" x14ac:dyDescent="0.25">
      <c r="A331" s="12"/>
      <c r="B331" s="12"/>
      <c r="C331" s="12"/>
      <c r="D331" s="13"/>
      <c r="E331" s="14">
        <f>IF($A331="","",SUMIFS('Opérations'!$E$6:$E$3005,'Opérations'!$B$6:$B$3005,$A331,'Opérations'!$C$6:$C$3005,"Crédit"))</f>
      </c>
      <c r="F331" s="14">
        <f>IF($A331="","",SUMIFS('Opérations'!$E$6:$E$3005,'Opérations'!$B$6:$B$3005,$A331,'Opérations'!$C$6:$C$3005,"Remboursement"))</f>
      </c>
      <c r="G331" s="14">
        <f>IF($A331="","",E331-F331)</f>
      </c>
      <c r="H331" s="15">
        <f>IF(OR($A331="",N(G331)&lt;=0),"",IF(SUMPRODUCT(MAX(('Opérations'!$B$6:$B$3005=$A331)*('Opérations'!$C$6:$C$3005="Crédit")*'Opérations'!$F$6:$F$3005))=0,"",SUMPRODUCT(MAX(('Opérations'!$B$6:$B$3005=$A331)*('Opérations'!$C$6:$C$3005="Crédit")*'Opérations'!$F$6:$F$3005))))</f>
      </c>
      <c r="I331" s="16">
        <f>IF($A331="","",IF(G331&lt;=0,"Soldé",IF(AND(H331&lt;&gt;"",H331&lt;TODAY()),"En retard",IF(AND(N(D331)&gt;0,G331&gt;D331),"Plafond dépassé","En cours"))))</f>
      </c>
      <c r="J331" s="17">
        <f>IF(OR($A331="",$B331="",N(G331)&lt;=0),"",HYPERLINK("https://wa.me/"&amp;IF(LEN(SUBSTITUTE(SUBSTITUTE(SUBSTITUTE(SUBSTITUTE(SUBSTITUTE($B331," ",""),"+",""),"-",""),".",""),"/",""))=9,"237"&amp;SUBSTITUTE(SUBSTITUTE(SUBSTITUTE(SUBSTITUTE(SUBSTITUTE($B331," ",""),"+",""),"-",""),".",""),"/",""),SUBSTITUTE(SUBSTITUTE(SUBSTITUTE(SUBSTITUTE(SUBSTITUTE($B331," ",""),"+",""),"-",""),".",""),"/",""))&amp;"?text="&amp;SUBSTITUTE("Bonjour "&amp;$A331&amp;", ici "&amp;'Paramètres'!$C$6&amp;". Petit rappel : il reste "&amp;FIXED(G331,0,TRUE)&amp;" FCFA à régler sur votre compte. Merci et bonne journée !"," ","%20"),"Relancer"))</f>
      </c>
      <c r="K331" s="16">
        <f>IF(N(G331)&gt;0,G331+ROW()/1000000,"")</f>
      </c>
    </row>
    <row r="332" spans="1:11" x14ac:dyDescent="0.25">
      <c r="A332" s="12"/>
      <c r="B332" s="12"/>
      <c r="C332" s="12"/>
      <c r="D332" s="13"/>
      <c r="E332" s="14">
        <f>IF($A332="","",SUMIFS('Opérations'!$E$6:$E$3005,'Opérations'!$B$6:$B$3005,$A332,'Opérations'!$C$6:$C$3005,"Crédit"))</f>
      </c>
      <c r="F332" s="14">
        <f>IF($A332="","",SUMIFS('Opérations'!$E$6:$E$3005,'Opérations'!$B$6:$B$3005,$A332,'Opérations'!$C$6:$C$3005,"Remboursement"))</f>
      </c>
      <c r="G332" s="14">
        <f>IF($A332="","",E332-F332)</f>
      </c>
      <c r="H332" s="15">
        <f>IF(OR($A332="",N(G332)&lt;=0),"",IF(SUMPRODUCT(MAX(('Opérations'!$B$6:$B$3005=$A332)*('Opérations'!$C$6:$C$3005="Crédit")*'Opérations'!$F$6:$F$3005))=0,"",SUMPRODUCT(MAX(('Opérations'!$B$6:$B$3005=$A332)*('Opérations'!$C$6:$C$3005="Crédit")*'Opérations'!$F$6:$F$3005))))</f>
      </c>
      <c r="I332" s="16">
        <f>IF($A332="","",IF(G332&lt;=0,"Soldé",IF(AND(H332&lt;&gt;"",H332&lt;TODAY()),"En retard",IF(AND(N(D332)&gt;0,G332&gt;D332),"Plafond dépassé","En cours"))))</f>
      </c>
      <c r="J332" s="17">
        <f>IF(OR($A332="",$B332="",N(G332)&lt;=0),"",HYPERLINK("https://wa.me/"&amp;IF(LEN(SUBSTITUTE(SUBSTITUTE(SUBSTITUTE(SUBSTITUTE(SUBSTITUTE($B332," ",""),"+",""),"-",""),".",""),"/",""))=9,"237"&amp;SUBSTITUTE(SUBSTITUTE(SUBSTITUTE(SUBSTITUTE(SUBSTITUTE($B332," ",""),"+",""),"-",""),".",""),"/",""),SUBSTITUTE(SUBSTITUTE(SUBSTITUTE(SUBSTITUTE(SUBSTITUTE($B332," ",""),"+",""),"-",""),".",""),"/",""))&amp;"?text="&amp;SUBSTITUTE("Bonjour "&amp;$A332&amp;", ici "&amp;'Paramètres'!$C$6&amp;". Petit rappel : il reste "&amp;FIXED(G332,0,TRUE)&amp;" FCFA à régler sur votre compte. Merci et bonne journée !"," ","%20"),"Relancer"))</f>
      </c>
      <c r="K332" s="16">
        <f>IF(N(G332)&gt;0,G332+ROW()/1000000,"")</f>
      </c>
    </row>
    <row r="333" spans="1:11" x14ac:dyDescent="0.25">
      <c r="A333" s="12"/>
      <c r="B333" s="12"/>
      <c r="C333" s="12"/>
      <c r="D333" s="13"/>
      <c r="E333" s="14">
        <f>IF($A333="","",SUMIFS('Opérations'!$E$6:$E$3005,'Opérations'!$B$6:$B$3005,$A333,'Opérations'!$C$6:$C$3005,"Crédit"))</f>
      </c>
      <c r="F333" s="14">
        <f>IF($A333="","",SUMIFS('Opérations'!$E$6:$E$3005,'Opérations'!$B$6:$B$3005,$A333,'Opérations'!$C$6:$C$3005,"Remboursement"))</f>
      </c>
      <c r="G333" s="14">
        <f>IF($A333="","",E333-F333)</f>
      </c>
      <c r="H333" s="15">
        <f>IF(OR($A333="",N(G333)&lt;=0),"",IF(SUMPRODUCT(MAX(('Opérations'!$B$6:$B$3005=$A333)*('Opérations'!$C$6:$C$3005="Crédit")*'Opérations'!$F$6:$F$3005))=0,"",SUMPRODUCT(MAX(('Opérations'!$B$6:$B$3005=$A333)*('Opérations'!$C$6:$C$3005="Crédit")*'Opérations'!$F$6:$F$3005))))</f>
      </c>
      <c r="I333" s="16">
        <f>IF($A333="","",IF(G333&lt;=0,"Soldé",IF(AND(H333&lt;&gt;"",H333&lt;TODAY()),"En retard",IF(AND(N(D333)&gt;0,G333&gt;D333),"Plafond dépassé","En cours"))))</f>
      </c>
      <c r="J333" s="17">
        <f>IF(OR($A333="",$B333="",N(G333)&lt;=0),"",HYPERLINK("https://wa.me/"&amp;IF(LEN(SUBSTITUTE(SUBSTITUTE(SUBSTITUTE(SUBSTITUTE(SUBSTITUTE($B333," ",""),"+",""),"-",""),".",""),"/",""))=9,"237"&amp;SUBSTITUTE(SUBSTITUTE(SUBSTITUTE(SUBSTITUTE(SUBSTITUTE($B333," ",""),"+",""),"-",""),".",""),"/",""),SUBSTITUTE(SUBSTITUTE(SUBSTITUTE(SUBSTITUTE(SUBSTITUTE($B333," ",""),"+",""),"-",""),".",""),"/",""))&amp;"?text="&amp;SUBSTITUTE("Bonjour "&amp;$A333&amp;", ici "&amp;'Paramètres'!$C$6&amp;". Petit rappel : il reste "&amp;FIXED(G333,0,TRUE)&amp;" FCFA à régler sur votre compte. Merci et bonne journée !"," ","%20"),"Relancer"))</f>
      </c>
      <c r="K333" s="16">
        <f>IF(N(G333)&gt;0,G333+ROW()/1000000,"")</f>
      </c>
    </row>
    <row r="334" spans="1:11" x14ac:dyDescent="0.25">
      <c r="A334" s="12"/>
      <c r="B334" s="12"/>
      <c r="C334" s="12"/>
      <c r="D334" s="13"/>
      <c r="E334" s="14">
        <f>IF($A334="","",SUMIFS('Opérations'!$E$6:$E$3005,'Opérations'!$B$6:$B$3005,$A334,'Opérations'!$C$6:$C$3005,"Crédit"))</f>
      </c>
      <c r="F334" s="14">
        <f>IF($A334="","",SUMIFS('Opérations'!$E$6:$E$3005,'Opérations'!$B$6:$B$3005,$A334,'Opérations'!$C$6:$C$3005,"Remboursement"))</f>
      </c>
      <c r="G334" s="14">
        <f>IF($A334="","",E334-F334)</f>
      </c>
      <c r="H334" s="15">
        <f>IF(OR($A334="",N(G334)&lt;=0),"",IF(SUMPRODUCT(MAX(('Opérations'!$B$6:$B$3005=$A334)*('Opérations'!$C$6:$C$3005="Crédit")*'Opérations'!$F$6:$F$3005))=0,"",SUMPRODUCT(MAX(('Opérations'!$B$6:$B$3005=$A334)*('Opérations'!$C$6:$C$3005="Crédit")*'Opérations'!$F$6:$F$3005))))</f>
      </c>
      <c r="I334" s="16">
        <f>IF($A334="","",IF(G334&lt;=0,"Soldé",IF(AND(H334&lt;&gt;"",H334&lt;TODAY()),"En retard",IF(AND(N(D334)&gt;0,G334&gt;D334),"Plafond dépassé","En cours"))))</f>
      </c>
      <c r="J334" s="17">
        <f>IF(OR($A334="",$B334="",N(G334)&lt;=0),"",HYPERLINK("https://wa.me/"&amp;IF(LEN(SUBSTITUTE(SUBSTITUTE(SUBSTITUTE(SUBSTITUTE(SUBSTITUTE($B334," ",""),"+",""),"-",""),".",""),"/",""))=9,"237"&amp;SUBSTITUTE(SUBSTITUTE(SUBSTITUTE(SUBSTITUTE(SUBSTITUTE($B334," ",""),"+",""),"-",""),".",""),"/",""),SUBSTITUTE(SUBSTITUTE(SUBSTITUTE(SUBSTITUTE(SUBSTITUTE($B334," ",""),"+",""),"-",""),".",""),"/",""))&amp;"?text="&amp;SUBSTITUTE("Bonjour "&amp;$A334&amp;", ici "&amp;'Paramètres'!$C$6&amp;". Petit rappel : il reste "&amp;FIXED(G334,0,TRUE)&amp;" FCFA à régler sur votre compte. Merci et bonne journée !"," ","%20"),"Relancer"))</f>
      </c>
      <c r="K334" s="16">
        <f>IF(N(G334)&gt;0,G334+ROW()/1000000,"")</f>
      </c>
    </row>
    <row r="335" spans="1:11" x14ac:dyDescent="0.25">
      <c r="A335" s="12"/>
      <c r="B335" s="12"/>
      <c r="C335" s="12"/>
      <c r="D335" s="13"/>
      <c r="E335" s="14">
        <f>IF($A335="","",SUMIFS('Opérations'!$E$6:$E$3005,'Opérations'!$B$6:$B$3005,$A335,'Opérations'!$C$6:$C$3005,"Crédit"))</f>
      </c>
      <c r="F335" s="14">
        <f>IF($A335="","",SUMIFS('Opérations'!$E$6:$E$3005,'Opérations'!$B$6:$B$3005,$A335,'Opérations'!$C$6:$C$3005,"Remboursement"))</f>
      </c>
      <c r="G335" s="14">
        <f>IF($A335="","",E335-F335)</f>
      </c>
      <c r="H335" s="15">
        <f>IF(OR($A335="",N(G335)&lt;=0),"",IF(SUMPRODUCT(MAX(('Opérations'!$B$6:$B$3005=$A335)*('Opérations'!$C$6:$C$3005="Crédit")*'Opérations'!$F$6:$F$3005))=0,"",SUMPRODUCT(MAX(('Opérations'!$B$6:$B$3005=$A335)*('Opérations'!$C$6:$C$3005="Crédit")*'Opérations'!$F$6:$F$3005))))</f>
      </c>
      <c r="I335" s="16">
        <f>IF($A335="","",IF(G335&lt;=0,"Soldé",IF(AND(H335&lt;&gt;"",H335&lt;TODAY()),"En retard",IF(AND(N(D335)&gt;0,G335&gt;D335),"Plafond dépassé","En cours"))))</f>
      </c>
      <c r="J335" s="17">
        <f>IF(OR($A335="",$B335="",N(G335)&lt;=0),"",HYPERLINK("https://wa.me/"&amp;IF(LEN(SUBSTITUTE(SUBSTITUTE(SUBSTITUTE(SUBSTITUTE(SUBSTITUTE($B335," ",""),"+",""),"-",""),".",""),"/",""))=9,"237"&amp;SUBSTITUTE(SUBSTITUTE(SUBSTITUTE(SUBSTITUTE(SUBSTITUTE($B335," ",""),"+",""),"-",""),".",""),"/",""),SUBSTITUTE(SUBSTITUTE(SUBSTITUTE(SUBSTITUTE(SUBSTITUTE($B335," ",""),"+",""),"-",""),".",""),"/",""))&amp;"?text="&amp;SUBSTITUTE("Bonjour "&amp;$A335&amp;", ici "&amp;'Paramètres'!$C$6&amp;". Petit rappel : il reste "&amp;FIXED(G335,0,TRUE)&amp;" FCFA à régler sur votre compte. Merci et bonne journée !"," ","%20"),"Relancer"))</f>
      </c>
      <c r="K335" s="16">
        <f>IF(N(G335)&gt;0,G335+ROW()/1000000,"")</f>
      </c>
    </row>
    <row r="336" spans="1:11" x14ac:dyDescent="0.25">
      <c r="A336" s="12"/>
      <c r="B336" s="12"/>
      <c r="C336" s="12"/>
      <c r="D336" s="13"/>
      <c r="E336" s="14">
        <f>IF($A336="","",SUMIFS('Opérations'!$E$6:$E$3005,'Opérations'!$B$6:$B$3005,$A336,'Opérations'!$C$6:$C$3005,"Crédit"))</f>
      </c>
      <c r="F336" s="14">
        <f>IF($A336="","",SUMIFS('Opérations'!$E$6:$E$3005,'Opérations'!$B$6:$B$3005,$A336,'Opérations'!$C$6:$C$3005,"Remboursement"))</f>
      </c>
      <c r="G336" s="14">
        <f>IF($A336="","",E336-F336)</f>
      </c>
      <c r="H336" s="15">
        <f>IF(OR($A336="",N(G336)&lt;=0),"",IF(SUMPRODUCT(MAX(('Opérations'!$B$6:$B$3005=$A336)*('Opérations'!$C$6:$C$3005="Crédit")*'Opérations'!$F$6:$F$3005))=0,"",SUMPRODUCT(MAX(('Opérations'!$B$6:$B$3005=$A336)*('Opérations'!$C$6:$C$3005="Crédit")*'Opérations'!$F$6:$F$3005))))</f>
      </c>
      <c r="I336" s="16">
        <f>IF($A336="","",IF(G336&lt;=0,"Soldé",IF(AND(H336&lt;&gt;"",H336&lt;TODAY()),"En retard",IF(AND(N(D336)&gt;0,G336&gt;D336),"Plafond dépassé","En cours"))))</f>
      </c>
      <c r="J336" s="17">
        <f>IF(OR($A336="",$B336="",N(G336)&lt;=0),"",HYPERLINK("https://wa.me/"&amp;IF(LEN(SUBSTITUTE(SUBSTITUTE(SUBSTITUTE(SUBSTITUTE(SUBSTITUTE($B336," ",""),"+",""),"-",""),".",""),"/",""))=9,"237"&amp;SUBSTITUTE(SUBSTITUTE(SUBSTITUTE(SUBSTITUTE(SUBSTITUTE($B336," ",""),"+",""),"-",""),".",""),"/",""),SUBSTITUTE(SUBSTITUTE(SUBSTITUTE(SUBSTITUTE(SUBSTITUTE($B336," ",""),"+",""),"-",""),".",""),"/",""))&amp;"?text="&amp;SUBSTITUTE("Bonjour "&amp;$A336&amp;", ici "&amp;'Paramètres'!$C$6&amp;". Petit rappel : il reste "&amp;FIXED(G336,0,TRUE)&amp;" FCFA à régler sur votre compte. Merci et bonne journée !"," ","%20"),"Relancer"))</f>
      </c>
      <c r="K336" s="16">
        <f>IF(N(G336)&gt;0,G336+ROW()/1000000,"")</f>
      </c>
    </row>
    <row r="337" spans="1:11" x14ac:dyDescent="0.25">
      <c r="A337" s="12"/>
      <c r="B337" s="12"/>
      <c r="C337" s="12"/>
      <c r="D337" s="13"/>
      <c r="E337" s="14">
        <f>IF($A337="","",SUMIFS('Opérations'!$E$6:$E$3005,'Opérations'!$B$6:$B$3005,$A337,'Opérations'!$C$6:$C$3005,"Crédit"))</f>
      </c>
      <c r="F337" s="14">
        <f>IF($A337="","",SUMIFS('Opérations'!$E$6:$E$3005,'Opérations'!$B$6:$B$3005,$A337,'Opérations'!$C$6:$C$3005,"Remboursement"))</f>
      </c>
      <c r="G337" s="14">
        <f>IF($A337="","",E337-F337)</f>
      </c>
      <c r="H337" s="15">
        <f>IF(OR($A337="",N(G337)&lt;=0),"",IF(SUMPRODUCT(MAX(('Opérations'!$B$6:$B$3005=$A337)*('Opérations'!$C$6:$C$3005="Crédit")*'Opérations'!$F$6:$F$3005))=0,"",SUMPRODUCT(MAX(('Opérations'!$B$6:$B$3005=$A337)*('Opérations'!$C$6:$C$3005="Crédit")*'Opérations'!$F$6:$F$3005))))</f>
      </c>
      <c r="I337" s="16">
        <f>IF($A337="","",IF(G337&lt;=0,"Soldé",IF(AND(H337&lt;&gt;"",H337&lt;TODAY()),"En retard",IF(AND(N(D337)&gt;0,G337&gt;D337),"Plafond dépassé","En cours"))))</f>
      </c>
      <c r="J337" s="17">
        <f>IF(OR($A337="",$B337="",N(G337)&lt;=0),"",HYPERLINK("https://wa.me/"&amp;IF(LEN(SUBSTITUTE(SUBSTITUTE(SUBSTITUTE(SUBSTITUTE(SUBSTITUTE($B337," ",""),"+",""),"-",""),".",""),"/",""))=9,"237"&amp;SUBSTITUTE(SUBSTITUTE(SUBSTITUTE(SUBSTITUTE(SUBSTITUTE($B337," ",""),"+",""),"-",""),".",""),"/",""),SUBSTITUTE(SUBSTITUTE(SUBSTITUTE(SUBSTITUTE(SUBSTITUTE($B337," ",""),"+",""),"-",""),".",""),"/",""))&amp;"?text="&amp;SUBSTITUTE("Bonjour "&amp;$A337&amp;", ici "&amp;'Paramètres'!$C$6&amp;". Petit rappel : il reste "&amp;FIXED(G337,0,TRUE)&amp;" FCFA à régler sur votre compte. Merci et bonne journée !"," ","%20"),"Relancer"))</f>
      </c>
      <c r="K337" s="16">
        <f>IF(N(G337)&gt;0,G337+ROW()/1000000,"")</f>
      </c>
    </row>
    <row r="338" spans="1:11" x14ac:dyDescent="0.25">
      <c r="A338" s="12"/>
      <c r="B338" s="12"/>
      <c r="C338" s="12"/>
      <c r="D338" s="13"/>
      <c r="E338" s="14">
        <f>IF($A338="","",SUMIFS('Opérations'!$E$6:$E$3005,'Opérations'!$B$6:$B$3005,$A338,'Opérations'!$C$6:$C$3005,"Crédit"))</f>
      </c>
      <c r="F338" s="14">
        <f>IF($A338="","",SUMIFS('Opérations'!$E$6:$E$3005,'Opérations'!$B$6:$B$3005,$A338,'Opérations'!$C$6:$C$3005,"Remboursement"))</f>
      </c>
      <c r="G338" s="14">
        <f>IF($A338="","",E338-F338)</f>
      </c>
      <c r="H338" s="15">
        <f>IF(OR($A338="",N(G338)&lt;=0),"",IF(SUMPRODUCT(MAX(('Opérations'!$B$6:$B$3005=$A338)*('Opérations'!$C$6:$C$3005="Crédit")*'Opérations'!$F$6:$F$3005))=0,"",SUMPRODUCT(MAX(('Opérations'!$B$6:$B$3005=$A338)*('Opérations'!$C$6:$C$3005="Crédit")*'Opérations'!$F$6:$F$3005))))</f>
      </c>
      <c r="I338" s="16">
        <f>IF($A338="","",IF(G338&lt;=0,"Soldé",IF(AND(H338&lt;&gt;"",H338&lt;TODAY()),"En retard",IF(AND(N(D338)&gt;0,G338&gt;D338),"Plafond dépassé","En cours"))))</f>
      </c>
      <c r="J338" s="17">
        <f>IF(OR($A338="",$B338="",N(G338)&lt;=0),"",HYPERLINK("https://wa.me/"&amp;IF(LEN(SUBSTITUTE(SUBSTITUTE(SUBSTITUTE(SUBSTITUTE(SUBSTITUTE($B338," ",""),"+",""),"-",""),".",""),"/",""))=9,"237"&amp;SUBSTITUTE(SUBSTITUTE(SUBSTITUTE(SUBSTITUTE(SUBSTITUTE($B338," ",""),"+",""),"-",""),".",""),"/",""),SUBSTITUTE(SUBSTITUTE(SUBSTITUTE(SUBSTITUTE(SUBSTITUTE($B338," ",""),"+",""),"-",""),".",""),"/",""))&amp;"?text="&amp;SUBSTITUTE("Bonjour "&amp;$A338&amp;", ici "&amp;'Paramètres'!$C$6&amp;". Petit rappel : il reste "&amp;FIXED(G338,0,TRUE)&amp;" FCFA à régler sur votre compte. Merci et bonne journée !"," ","%20"),"Relancer"))</f>
      </c>
      <c r="K338" s="16">
        <f>IF(N(G338)&gt;0,G338+ROW()/1000000,"")</f>
      </c>
    </row>
    <row r="339" spans="1:11" x14ac:dyDescent="0.25">
      <c r="A339" s="12"/>
      <c r="B339" s="12"/>
      <c r="C339" s="12"/>
      <c r="D339" s="13"/>
      <c r="E339" s="14">
        <f>IF($A339="","",SUMIFS('Opérations'!$E$6:$E$3005,'Opérations'!$B$6:$B$3005,$A339,'Opérations'!$C$6:$C$3005,"Crédit"))</f>
      </c>
      <c r="F339" s="14">
        <f>IF($A339="","",SUMIFS('Opérations'!$E$6:$E$3005,'Opérations'!$B$6:$B$3005,$A339,'Opérations'!$C$6:$C$3005,"Remboursement"))</f>
      </c>
      <c r="G339" s="14">
        <f>IF($A339="","",E339-F339)</f>
      </c>
      <c r="H339" s="15">
        <f>IF(OR($A339="",N(G339)&lt;=0),"",IF(SUMPRODUCT(MAX(('Opérations'!$B$6:$B$3005=$A339)*('Opérations'!$C$6:$C$3005="Crédit")*'Opérations'!$F$6:$F$3005))=0,"",SUMPRODUCT(MAX(('Opérations'!$B$6:$B$3005=$A339)*('Opérations'!$C$6:$C$3005="Crédit")*'Opérations'!$F$6:$F$3005))))</f>
      </c>
      <c r="I339" s="16">
        <f>IF($A339="","",IF(G339&lt;=0,"Soldé",IF(AND(H339&lt;&gt;"",H339&lt;TODAY()),"En retard",IF(AND(N(D339)&gt;0,G339&gt;D339),"Plafond dépassé","En cours"))))</f>
      </c>
      <c r="J339" s="17">
        <f>IF(OR($A339="",$B339="",N(G339)&lt;=0),"",HYPERLINK("https://wa.me/"&amp;IF(LEN(SUBSTITUTE(SUBSTITUTE(SUBSTITUTE(SUBSTITUTE(SUBSTITUTE($B339," ",""),"+",""),"-",""),".",""),"/",""))=9,"237"&amp;SUBSTITUTE(SUBSTITUTE(SUBSTITUTE(SUBSTITUTE(SUBSTITUTE($B339," ",""),"+",""),"-",""),".",""),"/",""),SUBSTITUTE(SUBSTITUTE(SUBSTITUTE(SUBSTITUTE(SUBSTITUTE($B339," ",""),"+",""),"-",""),".",""),"/",""))&amp;"?text="&amp;SUBSTITUTE("Bonjour "&amp;$A339&amp;", ici "&amp;'Paramètres'!$C$6&amp;". Petit rappel : il reste "&amp;FIXED(G339,0,TRUE)&amp;" FCFA à régler sur votre compte. Merci et bonne journée !"," ","%20"),"Relancer"))</f>
      </c>
      <c r="K339" s="16">
        <f>IF(N(G339)&gt;0,G339+ROW()/1000000,"")</f>
      </c>
    </row>
    <row r="340" spans="1:11" x14ac:dyDescent="0.25">
      <c r="A340" s="12"/>
      <c r="B340" s="12"/>
      <c r="C340" s="12"/>
      <c r="D340" s="13"/>
      <c r="E340" s="14">
        <f>IF($A340="","",SUMIFS('Opérations'!$E$6:$E$3005,'Opérations'!$B$6:$B$3005,$A340,'Opérations'!$C$6:$C$3005,"Crédit"))</f>
      </c>
      <c r="F340" s="14">
        <f>IF($A340="","",SUMIFS('Opérations'!$E$6:$E$3005,'Opérations'!$B$6:$B$3005,$A340,'Opérations'!$C$6:$C$3005,"Remboursement"))</f>
      </c>
      <c r="G340" s="14">
        <f>IF($A340="","",E340-F340)</f>
      </c>
      <c r="H340" s="15">
        <f>IF(OR($A340="",N(G340)&lt;=0),"",IF(SUMPRODUCT(MAX(('Opérations'!$B$6:$B$3005=$A340)*('Opérations'!$C$6:$C$3005="Crédit")*'Opérations'!$F$6:$F$3005))=0,"",SUMPRODUCT(MAX(('Opérations'!$B$6:$B$3005=$A340)*('Opérations'!$C$6:$C$3005="Crédit")*'Opérations'!$F$6:$F$3005))))</f>
      </c>
      <c r="I340" s="16">
        <f>IF($A340="","",IF(G340&lt;=0,"Soldé",IF(AND(H340&lt;&gt;"",H340&lt;TODAY()),"En retard",IF(AND(N(D340)&gt;0,G340&gt;D340),"Plafond dépassé","En cours"))))</f>
      </c>
      <c r="J340" s="17">
        <f>IF(OR($A340="",$B340="",N(G340)&lt;=0),"",HYPERLINK("https://wa.me/"&amp;IF(LEN(SUBSTITUTE(SUBSTITUTE(SUBSTITUTE(SUBSTITUTE(SUBSTITUTE($B340," ",""),"+",""),"-",""),".",""),"/",""))=9,"237"&amp;SUBSTITUTE(SUBSTITUTE(SUBSTITUTE(SUBSTITUTE(SUBSTITUTE($B340," ",""),"+",""),"-",""),".",""),"/",""),SUBSTITUTE(SUBSTITUTE(SUBSTITUTE(SUBSTITUTE(SUBSTITUTE($B340," ",""),"+",""),"-",""),".",""),"/",""))&amp;"?text="&amp;SUBSTITUTE("Bonjour "&amp;$A340&amp;", ici "&amp;'Paramètres'!$C$6&amp;". Petit rappel : il reste "&amp;FIXED(G340,0,TRUE)&amp;" FCFA à régler sur votre compte. Merci et bonne journée !"," ","%20"),"Relancer"))</f>
      </c>
      <c r="K340" s="16">
        <f>IF(N(G340)&gt;0,G340+ROW()/1000000,"")</f>
      </c>
    </row>
    <row r="341" spans="1:11" x14ac:dyDescent="0.25">
      <c r="A341" s="12"/>
      <c r="B341" s="12"/>
      <c r="C341" s="12"/>
      <c r="D341" s="13"/>
      <c r="E341" s="14">
        <f>IF($A341="","",SUMIFS('Opérations'!$E$6:$E$3005,'Opérations'!$B$6:$B$3005,$A341,'Opérations'!$C$6:$C$3005,"Crédit"))</f>
      </c>
      <c r="F341" s="14">
        <f>IF($A341="","",SUMIFS('Opérations'!$E$6:$E$3005,'Opérations'!$B$6:$B$3005,$A341,'Opérations'!$C$6:$C$3005,"Remboursement"))</f>
      </c>
      <c r="G341" s="14">
        <f>IF($A341="","",E341-F341)</f>
      </c>
      <c r="H341" s="15">
        <f>IF(OR($A341="",N(G341)&lt;=0),"",IF(SUMPRODUCT(MAX(('Opérations'!$B$6:$B$3005=$A341)*('Opérations'!$C$6:$C$3005="Crédit")*'Opérations'!$F$6:$F$3005))=0,"",SUMPRODUCT(MAX(('Opérations'!$B$6:$B$3005=$A341)*('Opérations'!$C$6:$C$3005="Crédit")*'Opérations'!$F$6:$F$3005))))</f>
      </c>
      <c r="I341" s="16">
        <f>IF($A341="","",IF(G341&lt;=0,"Soldé",IF(AND(H341&lt;&gt;"",H341&lt;TODAY()),"En retard",IF(AND(N(D341)&gt;0,G341&gt;D341),"Plafond dépassé","En cours"))))</f>
      </c>
      <c r="J341" s="17">
        <f>IF(OR($A341="",$B341="",N(G341)&lt;=0),"",HYPERLINK("https://wa.me/"&amp;IF(LEN(SUBSTITUTE(SUBSTITUTE(SUBSTITUTE(SUBSTITUTE(SUBSTITUTE($B341," ",""),"+",""),"-",""),".",""),"/",""))=9,"237"&amp;SUBSTITUTE(SUBSTITUTE(SUBSTITUTE(SUBSTITUTE(SUBSTITUTE($B341," ",""),"+",""),"-",""),".",""),"/",""),SUBSTITUTE(SUBSTITUTE(SUBSTITUTE(SUBSTITUTE(SUBSTITUTE($B341," ",""),"+",""),"-",""),".",""),"/",""))&amp;"?text="&amp;SUBSTITUTE("Bonjour "&amp;$A341&amp;", ici "&amp;'Paramètres'!$C$6&amp;". Petit rappel : il reste "&amp;FIXED(G341,0,TRUE)&amp;" FCFA à régler sur votre compte. Merci et bonne journée !"," ","%20"),"Relancer"))</f>
      </c>
      <c r="K341" s="16">
        <f>IF(N(G341)&gt;0,G341+ROW()/1000000,"")</f>
      </c>
    </row>
    <row r="342" spans="1:11" x14ac:dyDescent="0.25">
      <c r="A342" s="12"/>
      <c r="B342" s="12"/>
      <c r="C342" s="12"/>
      <c r="D342" s="13"/>
      <c r="E342" s="14">
        <f>IF($A342="","",SUMIFS('Opérations'!$E$6:$E$3005,'Opérations'!$B$6:$B$3005,$A342,'Opérations'!$C$6:$C$3005,"Crédit"))</f>
      </c>
      <c r="F342" s="14">
        <f>IF($A342="","",SUMIFS('Opérations'!$E$6:$E$3005,'Opérations'!$B$6:$B$3005,$A342,'Opérations'!$C$6:$C$3005,"Remboursement"))</f>
      </c>
      <c r="G342" s="14">
        <f>IF($A342="","",E342-F342)</f>
      </c>
      <c r="H342" s="15">
        <f>IF(OR($A342="",N(G342)&lt;=0),"",IF(SUMPRODUCT(MAX(('Opérations'!$B$6:$B$3005=$A342)*('Opérations'!$C$6:$C$3005="Crédit")*'Opérations'!$F$6:$F$3005))=0,"",SUMPRODUCT(MAX(('Opérations'!$B$6:$B$3005=$A342)*('Opérations'!$C$6:$C$3005="Crédit")*'Opérations'!$F$6:$F$3005))))</f>
      </c>
      <c r="I342" s="16">
        <f>IF($A342="","",IF(G342&lt;=0,"Soldé",IF(AND(H342&lt;&gt;"",H342&lt;TODAY()),"En retard",IF(AND(N(D342)&gt;0,G342&gt;D342),"Plafond dépassé","En cours"))))</f>
      </c>
      <c r="J342" s="17">
        <f>IF(OR($A342="",$B342="",N(G342)&lt;=0),"",HYPERLINK("https://wa.me/"&amp;IF(LEN(SUBSTITUTE(SUBSTITUTE(SUBSTITUTE(SUBSTITUTE(SUBSTITUTE($B342," ",""),"+",""),"-",""),".",""),"/",""))=9,"237"&amp;SUBSTITUTE(SUBSTITUTE(SUBSTITUTE(SUBSTITUTE(SUBSTITUTE($B342," ",""),"+",""),"-",""),".",""),"/",""),SUBSTITUTE(SUBSTITUTE(SUBSTITUTE(SUBSTITUTE(SUBSTITUTE($B342," ",""),"+",""),"-",""),".",""),"/",""))&amp;"?text="&amp;SUBSTITUTE("Bonjour "&amp;$A342&amp;", ici "&amp;'Paramètres'!$C$6&amp;". Petit rappel : il reste "&amp;FIXED(G342,0,TRUE)&amp;" FCFA à régler sur votre compte. Merci et bonne journée !"," ","%20"),"Relancer"))</f>
      </c>
      <c r="K342" s="16">
        <f>IF(N(G342)&gt;0,G342+ROW()/1000000,"")</f>
      </c>
    </row>
    <row r="343" spans="1:11" x14ac:dyDescent="0.25">
      <c r="A343" s="12"/>
      <c r="B343" s="12"/>
      <c r="C343" s="12"/>
      <c r="D343" s="13"/>
      <c r="E343" s="14">
        <f>IF($A343="","",SUMIFS('Opérations'!$E$6:$E$3005,'Opérations'!$B$6:$B$3005,$A343,'Opérations'!$C$6:$C$3005,"Crédit"))</f>
      </c>
      <c r="F343" s="14">
        <f>IF($A343="","",SUMIFS('Opérations'!$E$6:$E$3005,'Opérations'!$B$6:$B$3005,$A343,'Opérations'!$C$6:$C$3005,"Remboursement"))</f>
      </c>
      <c r="G343" s="14">
        <f>IF($A343="","",E343-F343)</f>
      </c>
      <c r="H343" s="15">
        <f>IF(OR($A343="",N(G343)&lt;=0),"",IF(SUMPRODUCT(MAX(('Opérations'!$B$6:$B$3005=$A343)*('Opérations'!$C$6:$C$3005="Crédit")*'Opérations'!$F$6:$F$3005))=0,"",SUMPRODUCT(MAX(('Opérations'!$B$6:$B$3005=$A343)*('Opérations'!$C$6:$C$3005="Crédit")*'Opérations'!$F$6:$F$3005))))</f>
      </c>
      <c r="I343" s="16">
        <f>IF($A343="","",IF(G343&lt;=0,"Soldé",IF(AND(H343&lt;&gt;"",H343&lt;TODAY()),"En retard",IF(AND(N(D343)&gt;0,G343&gt;D343),"Plafond dépassé","En cours"))))</f>
      </c>
      <c r="J343" s="17">
        <f>IF(OR($A343="",$B343="",N(G343)&lt;=0),"",HYPERLINK("https://wa.me/"&amp;IF(LEN(SUBSTITUTE(SUBSTITUTE(SUBSTITUTE(SUBSTITUTE(SUBSTITUTE($B343," ",""),"+",""),"-",""),".",""),"/",""))=9,"237"&amp;SUBSTITUTE(SUBSTITUTE(SUBSTITUTE(SUBSTITUTE(SUBSTITUTE($B343," ",""),"+",""),"-",""),".",""),"/",""),SUBSTITUTE(SUBSTITUTE(SUBSTITUTE(SUBSTITUTE(SUBSTITUTE($B343," ",""),"+",""),"-",""),".",""),"/",""))&amp;"?text="&amp;SUBSTITUTE("Bonjour "&amp;$A343&amp;", ici "&amp;'Paramètres'!$C$6&amp;". Petit rappel : il reste "&amp;FIXED(G343,0,TRUE)&amp;" FCFA à régler sur votre compte. Merci et bonne journée !"," ","%20"),"Relancer"))</f>
      </c>
      <c r="K343" s="16">
        <f>IF(N(G343)&gt;0,G343+ROW()/1000000,"")</f>
      </c>
    </row>
    <row r="344" spans="1:11" x14ac:dyDescent="0.25">
      <c r="A344" s="12"/>
      <c r="B344" s="12"/>
      <c r="C344" s="12"/>
      <c r="D344" s="13"/>
      <c r="E344" s="14">
        <f>IF($A344="","",SUMIFS('Opérations'!$E$6:$E$3005,'Opérations'!$B$6:$B$3005,$A344,'Opérations'!$C$6:$C$3005,"Crédit"))</f>
      </c>
      <c r="F344" s="14">
        <f>IF($A344="","",SUMIFS('Opérations'!$E$6:$E$3005,'Opérations'!$B$6:$B$3005,$A344,'Opérations'!$C$6:$C$3005,"Remboursement"))</f>
      </c>
      <c r="G344" s="14">
        <f>IF($A344="","",E344-F344)</f>
      </c>
      <c r="H344" s="15">
        <f>IF(OR($A344="",N(G344)&lt;=0),"",IF(SUMPRODUCT(MAX(('Opérations'!$B$6:$B$3005=$A344)*('Opérations'!$C$6:$C$3005="Crédit")*'Opérations'!$F$6:$F$3005))=0,"",SUMPRODUCT(MAX(('Opérations'!$B$6:$B$3005=$A344)*('Opérations'!$C$6:$C$3005="Crédit")*'Opérations'!$F$6:$F$3005))))</f>
      </c>
      <c r="I344" s="16">
        <f>IF($A344="","",IF(G344&lt;=0,"Soldé",IF(AND(H344&lt;&gt;"",H344&lt;TODAY()),"En retard",IF(AND(N(D344)&gt;0,G344&gt;D344),"Plafond dépassé","En cours"))))</f>
      </c>
      <c r="J344" s="17">
        <f>IF(OR($A344="",$B344="",N(G344)&lt;=0),"",HYPERLINK("https://wa.me/"&amp;IF(LEN(SUBSTITUTE(SUBSTITUTE(SUBSTITUTE(SUBSTITUTE(SUBSTITUTE($B344," ",""),"+",""),"-",""),".",""),"/",""))=9,"237"&amp;SUBSTITUTE(SUBSTITUTE(SUBSTITUTE(SUBSTITUTE(SUBSTITUTE($B344," ",""),"+",""),"-",""),".",""),"/",""),SUBSTITUTE(SUBSTITUTE(SUBSTITUTE(SUBSTITUTE(SUBSTITUTE($B344," ",""),"+",""),"-",""),".",""),"/",""))&amp;"?text="&amp;SUBSTITUTE("Bonjour "&amp;$A344&amp;", ici "&amp;'Paramètres'!$C$6&amp;". Petit rappel : il reste "&amp;FIXED(G344,0,TRUE)&amp;" FCFA à régler sur votre compte. Merci et bonne journée !"," ","%20"),"Relancer"))</f>
      </c>
      <c r="K344" s="16">
        <f>IF(N(G344)&gt;0,G344+ROW()/1000000,"")</f>
      </c>
    </row>
    <row r="345" spans="1:11" x14ac:dyDescent="0.25">
      <c r="A345" s="12"/>
      <c r="B345" s="12"/>
      <c r="C345" s="12"/>
      <c r="D345" s="13"/>
      <c r="E345" s="14">
        <f>IF($A345="","",SUMIFS('Opérations'!$E$6:$E$3005,'Opérations'!$B$6:$B$3005,$A345,'Opérations'!$C$6:$C$3005,"Crédit"))</f>
      </c>
      <c r="F345" s="14">
        <f>IF($A345="","",SUMIFS('Opérations'!$E$6:$E$3005,'Opérations'!$B$6:$B$3005,$A345,'Opérations'!$C$6:$C$3005,"Remboursement"))</f>
      </c>
      <c r="G345" s="14">
        <f>IF($A345="","",E345-F345)</f>
      </c>
      <c r="H345" s="15">
        <f>IF(OR($A345="",N(G345)&lt;=0),"",IF(SUMPRODUCT(MAX(('Opérations'!$B$6:$B$3005=$A345)*('Opérations'!$C$6:$C$3005="Crédit")*'Opérations'!$F$6:$F$3005))=0,"",SUMPRODUCT(MAX(('Opérations'!$B$6:$B$3005=$A345)*('Opérations'!$C$6:$C$3005="Crédit")*'Opérations'!$F$6:$F$3005))))</f>
      </c>
      <c r="I345" s="16">
        <f>IF($A345="","",IF(G345&lt;=0,"Soldé",IF(AND(H345&lt;&gt;"",H345&lt;TODAY()),"En retard",IF(AND(N(D345)&gt;0,G345&gt;D345),"Plafond dépassé","En cours"))))</f>
      </c>
      <c r="J345" s="17">
        <f>IF(OR($A345="",$B345="",N(G345)&lt;=0),"",HYPERLINK("https://wa.me/"&amp;IF(LEN(SUBSTITUTE(SUBSTITUTE(SUBSTITUTE(SUBSTITUTE(SUBSTITUTE($B345," ",""),"+",""),"-",""),".",""),"/",""))=9,"237"&amp;SUBSTITUTE(SUBSTITUTE(SUBSTITUTE(SUBSTITUTE(SUBSTITUTE($B345," ",""),"+",""),"-",""),".",""),"/",""),SUBSTITUTE(SUBSTITUTE(SUBSTITUTE(SUBSTITUTE(SUBSTITUTE($B345," ",""),"+",""),"-",""),".",""),"/",""))&amp;"?text="&amp;SUBSTITUTE("Bonjour "&amp;$A345&amp;", ici "&amp;'Paramètres'!$C$6&amp;". Petit rappel : il reste "&amp;FIXED(G345,0,TRUE)&amp;" FCFA à régler sur votre compte. Merci et bonne journée !"," ","%20"),"Relancer"))</f>
      </c>
      <c r="K345" s="16">
        <f>IF(N(G345)&gt;0,G345+ROW()/1000000,"")</f>
      </c>
    </row>
    <row r="346" spans="1:11" x14ac:dyDescent="0.25">
      <c r="A346" s="12"/>
      <c r="B346" s="12"/>
      <c r="C346" s="12"/>
      <c r="D346" s="13"/>
      <c r="E346" s="14">
        <f>IF($A346="","",SUMIFS('Opérations'!$E$6:$E$3005,'Opérations'!$B$6:$B$3005,$A346,'Opérations'!$C$6:$C$3005,"Crédit"))</f>
      </c>
      <c r="F346" s="14">
        <f>IF($A346="","",SUMIFS('Opérations'!$E$6:$E$3005,'Opérations'!$B$6:$B$3005,$A346,'Opérations'!$C$6:$C$3005,"Remboursement"))</f>
      </c>
      <c r="G346" s="14">
        <f>IF($A346="","",E346-F346)</f>
      </c>
      <c r="H346" s="15">
        <f>IF(OR($A346="",N(G346)&lt;=0),"",IF(SUMPRODUCT(MAX(('Opérations'!$B$6:$B$3005=$A346)*('Opérations'!$C$6:$C$3005="Crédit")*'Opérations'!$F$6:$F$3005))=0,"",SUMPRODUCT(MAX(('Opérations'!$B$6:$B$3005=$A346)*('Opérations'!$C$6:$C$3005="Crédit")*'Opérations'!$F$6:$F$3005))))</f>
      </c>
      <c r="I346" s="16">
        <f>IF($A346="","",IF(G346&lt;=0,"Soldé",IF(AND(H346&lt;&gt;"",H346&lt;TODAY()),"En retard",IF(AND(N(D346)&gt;0,G346&gt;D346),"Plafond dépassé","En cours"))))</f>
      </c>
      <c r="J346" s="17">
        <f>IF(OR($A346="",$B346="",N(G346)&lt;=0),"",HYPERLINK("https://wa.me/"&amp;IF(LEN(SUBSTITUTE(SUBSTITUTE(SUBSTITUTE(SUBSTITUTE(SUBSTITUTE($B346," ",""),"+",""),"-",""),".",""),"/",""))=9,"237"&amp;SUBSTITUTE(SUBSTITUTE(SUBSTITUTE(SUBSTITUTE(SUBSTITUTE($B346," ",""),"+",""),"-",""),".",""),"/",""),SUBSTITUTE(SUBSTITUTE(SUBSTITUTE(SUBSTITUTE(SUBSTITUTE($B346," ",""),"+",""),"-",""),".",""),"/",""))&amp;"?text="&amp;SUBSTITUTE("Bonjour "&amp;$A346&amp;", ici "&amp;'Paramètres'!$C$6&amp;". Petit rappel : il reste "&amp;FIXED(G346,0,TRUE)&amp;" FCFA à régler sur votre compte. Merci et bonne journée !"," ","%20"),"Relancer"))</f>
      </c>
      <c r="K346" s="16">
        <f>IF(N(G346)&gt;0,G346+ROW()/1000000,"")</f>
      </c>
    </row>
    <row r="347" spans="1:11" x14ac:dyDescent="0.25">
      <c r="A347" s="12"/>
      <c r="B347" s="12"/>
      <c r="C347" s="12"/>
      <c r="D347" s="13"/>
      <c r="E347" s="14">
        <f>IF($A347="","",SUMIFS('Opérations'!$E$6:$E$3005,'Opérations'!$B$6:$B$3005,$A347,'Opérations'!$C$6:$C$3005,"Crédit"))</f>
      </c>
      <c r="F347" s="14">
        <f>IF($A347="","",SUMIFS('Opérations'!$E$6:$E$3005,'Opérations'!$B$6:$B$3005,$A347,'Opérations'!$C$6:$C$3005,"Remboursement"))</f>
      </c>
      <c r="G347" s="14">
        <f>IF($A347="","",E347-F347)</f>
      </c>
      <c r="H347" s="15">
        <f>IF(OR($A347="",N(G347)&lt;=0),"",IF(SUMPRODUCT(MAX(('Opérations'!$B$6:$B$3005=$A347)*('Opérations'!$C$6:$C$3005="Crédit")*'Opérations'!$F$6:$F$3005))=0,"",SUMPRODUCT(MAX(('Opérations'!$B$6:$B$3005=$A347)*('Opérations'!$C$6:$C$3005="Crédit")*'Opérations'!$F$6:$F$3005))))</f>
      </c>
      <c r="I347" s="16">
        <f>IF($A347="","",IF(G347&lt;=0,"Soldé",IF(AND(H347&lt;&gt;"",H347&lt;TODAY()),"En retard",IF(AND(N(D347)&gt;0,G347&gt;D347),"Plafond dépassé","En cours"))))</f>
      </c>
      <c r="J347" s="17">
        <f>IF(OR($A347="",$B347="",N(G347)&lt;=0),"",HYPERLINK("https://wa.me/"&amp;IF(LEN(SUBSTITUTE(SUBSTITUTE(SUBSTITUTE(SUBSTITUTE(SUBSTITUTE($B347," ",""),"+",""),"-",""),".",""),"/",""))=9,"237"&amp;SUBSTITUTE(SUBSTITUTE(SUBSTITUTE(SUBSTITUTE(SUBSTITUTE($B347," ",""),"+",""),"-",""),".",""),"/",""),SUBSTITUTE(SUBSTITUTE(SUBSTITUTE(SUBSTITUTE(SUBSTITUTE($B347," ",""),"+",""),"-",""),".",""),"/",""))&amp;"?text="&amp;SUBSTITUTE("Bonjour "&amp;$A347&amp;", ici "&amp;'Paramètres'!$C$6&amp;". Petit rappel : il reste "&amp;FIXED(G347,0,TRUE)&amp;" FCFA à régler sur votre compte. Merci et bonne journée !"," ","%20"),"Relancer"))</f>
      </c>
      <c r="K347" s="16">
        <f>IF(N(G347)&gt;0,G347+ROW()/1000000,"")</f>
      </c>
    </row>
    <row r="348" spans="1:11" x14ac:dyDescent="0.25">
      <c r="A348" s="12"/>
      <c r="B348" s="12"/>
      <c r="C348" s="12"/>
      <c r="D348" s="13"/>
      <c r="E348" s="14">
        <f>IF($A348="","",SUMIFS('Opérations'!$E$6:$E$3005,'Opérations'!$B$6:$B$3005,$A348,'Opérations'!$C$6:$C$3005,"Crédit"))</f>
      </c>
      <c r="F348" s="14">
        <f>IF($A348="","",SUMIFS('Opérations'!$E$6:$E$3005,'Opérations'!$B$6:$B$3005,$A348,'Opérations'!$C$6:$C$3005,"Remboursement"))</f>
      </c>
      <c r="G348" s="14">
        <f>IF($A348="","",E348-F348)</f>
      </c>
      <c r="H348" s="15">
        <f>IF(OR($A348="",N(G348)&lt;=0),"",IF(SUMPRODUCT(MAX(('Opérations'!$B$6:$B$3005=$A348)*('Opérations'!$C$6:$C$3005="Crédit")*'Opérations'!$F$6:$F$3005))=0,"",SUMPRODUCT(MAX(('Opérations'!$B$6:$B$3005=$A348)*('Opérations'!$C$6:$C$3005="Crédit")*'Opérations'!$F$6:$F$3005))))</f>
      </c>
      <c r="I348" s="16">
        <f>IF($A348="","",IF(G348&lt;=0,"Soldé",IF(AND(H348&lt;&gt;"",H348&lt;TODAY()),"En retard",IF(AND(N(D348)&gt;0,G348&gt;D348),"Plafond dépassé","En cours"))))</f>
      </c>
      <c r="J348" s="17">
        <f>IF(OR($A348="",$B348="",N(G348)&lt;=0),"",HYPERLINK("https://wa.me/"&amp;IF(LEN(SUBSTITUTE(SUBSTITUTE(SUBSTITUTE(SUBSTITUTE(SUBSTITUTE($B348," ",""),"+",""),"-",""),".",""),"/",""))=9,"237"&amp;SUBSTITUTE(SUBSTITUTE(SUBSTITUTE(SUBSTITUTE(SUBSTITUTE($B348," ",""),"+",""),"-",""),".",""),"/",""),SUBSTITUTE(SUBSTITUTE(SUBSTITUTE(SUBSTITUTE(SUBSTITUTE($B348," ",""),"+",""),"-",""),".",""),"/",""))&amp;"?text="&amp;SUBSTITUTE("Bonjour "&amp;$A348&amp;", ici "&amp;'Paramètres'!$C$6&amp;". Petit rappel : il reste "&amp;FIXED(G348,0,TRUE)&amp;" FCFA à régler sur votre compte. Merci et bonne journée !"," ","%20"),"Relancer"))</f>
      </c>
      <c r="K348" s="16">
        <f>IF(N(G348)&gt;0,G348+ROW()/1000000,"")</f>
      </c>
    </row>
    <row r="349" spans="1:11" x14ac:dyDescent="0.25">
      <c r="A349" s="12"/>
      <c r="B349" s="12"/>
      <c r="C349" s="12"/>
      <c r="D349" s="13"/>
      <c r="E349" s="14">
        <f>IF($A349="","",SUMIFS('Opérations'!$E$6:$E$3005,'Opérations'!$B$6:$B$3005,$A349,'Opérations'!$C$6:$C$3005,"Crédit"))</f>
      </c>
      <c r="F349" s="14">
        <f>IF($A349="","",SUMIFS('Opérations'!$E$6:$E$3005,'Opérations'!$B$6:$B$3005,$A349,'Opérations'!$C$6:$C$3005,"Remboursement"))</f>
      </c>
      <c r="G349" s="14">
        <f>IF($A349="","",E349-F349)</f>
      </c>
      <c r="H349" s="15">
        <f>IF(OR($A349="",N(G349)&lt;=0),"",IF(SUMPRODUCT(MAX(('Opérations'!$B$6:$B$3005=$A349)*('Opérations'!$C$6:$C$3005="Crédit")*'Opérations'!$F$6:$F$3005))=0,"",SUMPRODUCT(MAX(('Opérations'!$B$6:$B$3005=$A349)*('Opérations'!$C$6:$C$3005="Crédit")*'Opérations'!$F$6:$F$3005))))</f>
      </c>
      <c r="I349" s="16">
        <f>IF($A349="","",IF(G349&lt;=0,"Soldé",IF(AND(H349&lt;&gt;"",H349&lt;TODAY()),"En retard",IF(AND(N(D349)&gt;0,G349&gt;D349),"Plafond dépassé","En cours"))))</f>
      </c>
      <c r="J349" s="17">
        <f>IF(OR($A349="",$B349="",N(G349)&lt;=0),"",HYPERLINK("https://wa.me/"&amp;IF(LEN(SUBSTITUTE(SUBSTITUTE(SUBSTITUTE(SUBSTITUTE(SUBSTITUTE($B349," ",""),"+",""),"-",""),".",""),"/",""))=9,"237"&amp;SUBSTITUTE(SUBSTITUTE(SUBSTITUTE(SUBSTITUTE(SUBSTITUTE($B349," ",""),"+",""),"-",""),".",""),"/",""),SUBSTITUTE(SUBSTITUTE(SUBSTITUTE(SUBSTITUTE(SUBSTITUTE($B349," ",""),"+",""),"-",""),".",""),"/",""))&amp;"?text="&amp;SUBSTITUTE("Bonjour "&amp;$A349&amp;", ici "&amp;'Paramètres'!$C$6&amp;". Petit rappel : il reste "&amp;FIXED(G349,0,TRUE)&amp;" FCFA à régler sur votre compte. Merci et bonne journée !"," ","%20"),"Relancer"))</f>
      </c>
      <c r="K349" s="16">
        <f>IF(N(G349)&gt;0,G349+ROW()/1000000,"")</f>
      </c>
    </row>
    <row r="350" spans="1:11" x14ac:dyDescent="0.25">
      <c r="A350" s="12"/>
      <c r="B350" s="12"/>
      <c r="C350" s="12"/>
      <c r="D350" s="13"/>
      <c r="E350" s="14">
        <f>IF($A350="","",SUMIFS('Opérations'!$E$6:$E$3005,'Opérations'!$B$6:$B$3005,$A350,'Opérations'!$C$6:$C$3005,"Crédit"))</f>
      </c>
      <c r="F350" s="14">
        <f>IF($A350="","",SUMIFS('Opérations'!$E$6:$E$3005,'Opérations'!$B$6:$B$3005,$A350,'Opérations'!$C$6:$C$3005,"Remboursement"))</f>
      </c>
      <c r="G350" s="14">
        <f>IF($A350="","",E350-F350)</f>
      </c>
      <c r="H350" s="15">
        <f>IF(OR($A350="",N(G350)&lt;=0),"",IF(SUMPRODUCT(MAX(('Opérations'!$B$6:$B$3005=$A350)*('Opérations'!$C$6:$C$3005="Crédit")*'Opérations'!$F$6:$F$3005))=0,"",SUMPRODUCT(MAX(('Opérations'!$B$6:$B$3005=$A350)*('Opérations'!$C$6:$C$3005="Crédit")*'Opérations'!$F$6:$F$3005))))</f>
      </c>
      <c r="I350" s="16">
        <f>IF($A350="","",IF(G350&lt;=0,"Soldé",IF(AND(H350&lt;&gt;"",H350&lt;TODAY()),"En retard",IF(AND(N(D350)&gt;0,G350&gt;D350),"Plafond dépassé","En cours"))))</f>
      </c>
      <c r="J350" s="17">
        <f>IF(OR($A350="",$B350="",N(G350)&lt;=0),"",HYPERLINK("https://wa.me/"&amp;IF(LEN(SUBSTITUTE(SUBSTITUTE(SUBSTITUTE(SUBSTITUTE(SUBSTITUTE($B350," ",""),"+",""),"-",""),".",""),"/",""))=9,"237"&amp;SUBSTITUTE(SUBSTITUTE(SUBSTITUTE(SUBSTITUTE(SUBSTITUTE($B350," ",""),"+",""),"-",""),".",""),"/",""),SUBSTITUTE(SUBSTITUTE(SUBSTITUTE(SUBSTITUTE(SUBSTITUTE($B350," ",""),"+",""),"-",""),".",""),"/",""))&amp;"?text="&amp;SUBSTITUTE("Bonjour "&amp;$A350&amp;", ici "&amp;'Paramètres'!$C$6&amp;". Petit rappel : il reste "&amp;FIXED(G350,0,TRUE)&amp;" FCFA à régler sur votre compte. Merci et bonne journée !"," ","%20"),"Relancer"))</f>
      </c>
      <c r="K350" s="16">
        <f>IF(N(G350)&gt;0,G350+ROW()/1000000,"")</f>
      </c>
    </row>
    <row r="351" spans="1:11" x14ac:dyDescent="0.25">
      <c r="A351" s="12"/>
      <c r="B351" s="12"/>
      <c r="C351" s="12"/>
      <c r="D351" s="13"/>
      <c r="E351" s="14">
        <f>IF($A351="","",SUMIFS('Opérations'!$E$6:$E$3005,'Opérations'!$B$6:$B$3005,$A351,'Opérations'!$C$6:$C$3005,"Crédit"))</f>
      </c>
      <c r="F351" s="14">
        <f>IF($A351="","",SUMIFS('Opérations'!$E$6:$E$3005,'Opérations'!$B$6:$B$3005,$A351,'Opérations'!$C$6:$C$3005,"Remboursement"))</f>
      </c>
      <c r="G351" s="14">
        <f>IF($A351="","",E351-F351)</f>
      </c>
      <c r="H351" s="15">
        <f>IF(OR($A351="",N(G351)&lt;=0),"",IF(SUMPRODUCT(MAX(('Opérations'!$B$6:$B$3005=$A351)*('Opérations'!$C$6:$C$3005="Crédit")*'Opérations'!$F$6:$F$3005))=0,"",SUMPRODUCT(MAX(('Opérations'!$B$6:$B$3005=$A351)*('Opérations'!$C$6:$C$3005="Crédit")*'Opérations'!$F$6:$F$3005))))</f>
      </c>
      <c r="I351" s="16">
        <f>IF($A351="","",IF(G351&lt;=0,"Soldé",IF(AND(H351&lt;&gt;"",H351&lt;TODAY()),"En retard",IF(AND(N(D351)&gt;0,G351&gt;D351),"Plafond dépassé","En cours"))))</f>
      </c>
      <c r="J351" s="17">
        <f>IF(OR($A351="",$B351="",N(G351)&lt;=0),"",HYPERLINK("https://wa.me/"&amp;IF(LEN(SUBSTITUTE(SUBSTITUTE(SUBSTITUTE(SUBSTITUTE(SUBSTITUTE($B351," ",""),"+",""),"-",""),".",""),"/",""))=9,"237"&amp;SUBSTITUTE(SUBSTITUTE(SUBSTITUTE(SUBSTITUTE(SUBSTITUTE($B351," ",""),"+",""),"-",""),".",""),"/",""),SUBSTITUTE(SUBSTITUTE(SUBSTITUTE(SUBSTITUTE(SUBSTITUTE($B351," ",""),"+",""),"-",""),".",""),"/",""))&amp;"?text="&amp;SUBSTITUTE("Bonjour "&amp;$A351&amp;", ici "&amp;'Paramètres'!$C$6&amp;". Petit rappel : il reste "&amp;FIXED(G351,0,TRUE)&amp;" FCFA à régler sur votre compte. Merci et bonne journée !"," ","%20"),"Relancer"))</f>
      </c>
      <c r="K351" s="16">
        <f>IF(N(G351)&gt;0,G351+ROW()/1000000,"")</f>
      </c>
    </row>
    <row r="352" spans="1:11" x14ac:dyDescent="0.25">
      <c r="A352" s="12"/>
      <c r="B352" s="12"/>
      <c r="C352" s="12"/>
      <c r="D352" s="13"/>
      <c r="E352" s="14">
        <f>IF($A352="","",SUMIFS('Opérations'!$E$6:$E$3005,'Opérations'!$B$6:$B$3005,$A352,'Opérations'!$C$6:$C$3005,"Crédit"))</f>
      </c>
      <c r="F352" s="14">
        <f>IF($A352="","",SUMIFS('Opérations'!$E$6:$E$3005,'Opérations'!$B$6:$B$3005,$A352,'Opérations'!$C$6:$C$3005,"Remboursement"))</f>
      </c>
      <c r="G352" s="14">
        <f>IF($A352="","",E352-F352)</f>
      </c>
      <c r="H352" s="15">
        <f>IF(OR($A352="",N(G352)&lt;=0),"",IF(SUMPRODUCT(MAX(('Opérations'!$B$6:$B$3005=$A352)*('Opérations'!$C$6:$C$3005="Crédit")*'Opérations'!$F$6:$F$3005))=0,"",SUMPRODUCT(MAX(('Opérations'!$B$6:$B$3005=$A352)*('Opérations'!$C$6:$C$3005="Crédit")*'Opérations'!$F$6:$F$3005))))</f>
      </c>
      <c r="I352" s="16">
        <f>IF($A352="","",IF(G352&lt;=0,"Soldé",IF(AND(H352&lt;&gt;"",H352&lt;TODAY()),"En retard",IF(AND(N(D352)&gt;0,G352&gt;D352),"Plafond dépassé","En cours"))))</f>
      </c>
      <c r="J352" s="17">
        <f>IF(OR($A352="",$B352="",N(G352)&lt;=0),"",HYPERLINK("https://wa.me/"&amp;IF(LEN(SUBSTITUTE(SUBSTITUTE(SUBSTITUTE(SUBSTITUTE(SUBSTITUTE($B352," ",""),"+",""),"-",""),".",""),"/",""))=9,"237"&amp;SUBSTITUTE(SUBSTITUTE(SUBSTITUTE(SUBSTITUTE(SUBSTITUTE($B352," ",""),"+",""),"-",""),".",""),"/",""),SUBSTITUTE(SUBSTITUTE(SUBSTITUTE(SUBSTITUTE(SUBSTITUTE($B352," ",""),"+",""),"-",""),".",""),"/",""))&amp;"?text="&amp;SUBSTITUTE("Bonjour "&amp;$A352&amp;", ici "&amp;'Paramètres'!$C$6&amp;". Petit rappel : il reste "&amp;FIXED(G352,0,TRUE)&amp;" FCFA à régler sur votre compte. Merci et bonne journée !"," ","%20"),"Relancer"))</f>
      </c>
      <c r="K352" s="16">
        <f>IF(N(G352)&gt;0,G352+ROW()/1000000,"")</f>
      </c>
    </row>
    <row r="353" spans="1:11" x14ac:dyDescent="0.25">
      <c r="A353" s="12"/>
      <c r="B353" s="12"/>
      <c r="C353" s="12"/>
      <c r="D353" s="13"/>
      <c r="E353" s="14">
        <f>IF($A353="","",SUMIFS('Opérations'!$E$6:$E$3005,'Opérations'!$B$6:$B$3005,$A353,'Opérations'!$C$6:$C$3005,"Crédit"))</f>
      </c>
      <c r="F353" s="14">
        <f>IF($A353="","",SUMIFS('Opérations'!$E$6:$E$3005,'Opérations'!$B$6:$B$3005,$A353,'Opérations'!$C$6:$C$3005,"Remboursement"))</f>
      </c>
      <c r="G353" s="14">
        <f>IF($A353="","",E353-F353)</f>
      </c>
      <c r="H353" s="15">
        <f>IF(OR($A353="",N(G353)&lt;=0),"",IF(SUMPRODUCT(MAX(('Opérations'!$B$6:$B$3005=$A353)*('Opérations'!$C$6:$C$3005="Crédit")*'Opérations'!$F$6:$F$3005))=0,"",SUMPRODUCT(MAX(('Opérations'!$B$6:$B$3005=$A353)*('Opérations'!$C$6:$C$3005="Crédit")*'Opérations'!$F$6:$F$3005))))</f>
      </c>
      <c r="I353" s="16">
        <f>IF($A353="","",IF(G353&lt;=0,"Soldé",IF(AND(H353&lt;&gt;"",H353&lt;TODAY()),"En retard",IF(AND(N(D353)&gt;0,G353&gt;D353),"Plafond dépassé","En cours"))))</f>
      </c>
      <c r="J353" s="17">
        <f>IF(OR($A353="",$B353="",N(G353)&lt;=0),"",HYPERLINK("https://wa.me/"&amp;IF(LEN(SUBSTITUTE(SUBSTITUTE(SUBSTITUTE(SUBSTITUTE(SUBSTITUTE($B353," ",""),"+",""),"-",""),".",""),"/",""))=9,"237"&amp;SUBSTITUTE(SUBSTITUTE(SUBSTITUTE(SUBSTITUTE(SUBSTITUTE($B353," ",""),"+",""),"-",""),".",""),"/",""),SUBSTITUTE(SUBSTITUTE(SUBSTITUTE(SUBSTITUTE(SUBSTITUTE($B353," ",""),"+",""),"-",""),".",""),"/",""))&amp;"?text="&amp;SUBSTITUTE("Bonjour "&amp;$A353&amp;", ici "&amp;'Paramètres'!$C$6&amp;". Petit rappel : il reste "&amp;FIXED(G353,0,TRUE)&amp;" FCFA à régler sur votre compte. Merci et bonne journée !"," ","%20"),"Relancer"))</f>
      </c>
      <c r="K353" s="16">
        <f>IF(N(G353)&gt;0,G353+ROW()/1000000,"")</f>
      </c>
    </row>
    <row r="354" spans="1:11" x14ac:dyDescent="0.25">
      <c r="A354" s="12"/>
      <c r="B354" s="12"/>
      <c r="C354" s="12"/>
      <c r="D354" s="13"/>
      <c r="E354" s="14">
        <f>IF($A354="","",SUMIFS('Opérations'!$E$6:$E$3005,'Opérations'!$B$6:$B$3005,$A354,'Opérations'!$C$6:$C$3005,"Crédit"))</f>
      </c>
      <c r="F354" s="14">
        <f>IF($A354="","",SUMIFS('Opérations'!$E$6:$E$3005,'Opérations'!$B$6:$B$3005,$A354,'Opérations'!$C$6:$C$3005,"Remboursement"))</f>
      </c>
      <c r="G354" s="14">
        <f>IF($A354="","",E354-F354)</f>
      </c>
      <c r="H354" s="15">
        <f>IF(OR($A354="",N(G354)&lt;=0),"",IF(SUMPRODUCT(MAX(('Opérations'!$B$6:$B$3005=$A354)*('Opérations'!$C$6:$C$3005="Crédit")*'Opérations'!$F$6:$F$3005))=0,"",SUMPRODUCT(MAX(('Opérations'!$B$6:$B$3005=$A354)*('Opérations'!$C$6:$C$3005="Crédit")*'Opérations'!$F$6:$F$3005))))</f>
      </c>
      <c r="I354" s="16">
        <f>IF($A354="","",IF(G354&lt;=0,"Soldé",IF(AND(H354&lt;&gt;"",H354&lt;TODAY()),"En retard",IF(AND(N(D354)&gt;0,G354&gt;D354),"Plafond dépassé","En cours"))))</f>
      </c>
      <c r="J354" s="17">
        <f>IF(OR($A354="",$B354="",N(G354)&lt;=0),"",HYPERLINK("https://wa.me/"&amp;IF(LEN(SUBSTITUTE(SUBSTITUTE(SUBSTITUTE(SUBSTITUTE(SUBSTITUTE($B354," ",""),"+",""),"-",""),".",""),"/",""))=9,"237"&amp;SUBSTITUTE(SUBSTITUTE(SUBSTITUTE(SUBSTITUTE(SUBSTITUTE($B354," ",""),"+",""),"-",""),".",""),"/",""),SUBSTITUTE(SUBSTITUTE(SUBSTITUTE(SUBSTITUTE(SUBSTITUTE($B354," ",""),"+",""),"-",""),".",""),"/",""))&amp;"?text="&amp;SUBSTITUTE("Bonjour "&amp;$A354&amp;", ici "&amp;'Paramètres'!$C$6&amp;". Petit rappel : il reste "&amp;FIXED(G354,0,TRUE)&amp;" FCFA à régler sur votre compte. Merci et bonne journée !"," ","%20"),"Relancer"))</f>
      </c>
      <c r="K354" s="16">
        <f>IF(N(G354)&gt;0,G354+ROW()/1000000,"")</f>
      </c>
    </row>
    <row r="355" spans="1:11" x14ac:dyDescent="0.25">
      <c r="A355" s="12"/>
      <c r="B355" s="12"/>
      <c r="C355" s="12"/>
      <c r="D355" s="13"/>
      <c r="E355" s="14">
        <f>IF($A355="","",SUMIFS('Opérations'!$E$6:$E$3005,'Opérations'!$B$6:$B$3005,$A355,'Opérations'!$C$6:$C$3005,"Crédit"))</f>
      </c>
      <c r="F355" s="14">
        <f>IF($A355="","",SUMIFS('Opérations'!$E$6:$E$3005,'Opérations'!$B$6:$B$3005,$A355,'Opérations'!$C$6:$C$3005,"Remboursement"))</f>
      </c>
      <c r="G355" s="14">
        <f>IF($A355="","",E355-F355)</f>
      </c>
      <c r="H355" s="15">
        <f>IF(OR($A355="",N(G355)&lt;=0),"",IF(SUMPRODUCT(MAX(('Opérations'!$B$6:$B$3005=$A355)*('Opérations'!$C$6:$C$3005="Crédit")*'Opérations'!$F$6:$F$3005))=0,"",SUMPRODUCT(MAX(('Opérations'!$B$6:$B$3005=$A355)*('Opérations'!$C$6:$C$3005="Crédit")*'Opérations'!$F$6:$F$3005))))</f>
      </c>
      <c r="I355" s="16">
        <f>IF($A355="","",IF(G355&lt;=0,"Soldé",IF(AND(H355&lt;&gt;"",H355&lt;TODAY()),"En retard",IF(AND(N(D355)&gt;0,G355&gt;D355),"Plafond dépassé","En cours"))))</f>
      </c>
      <c r="J355" s="17">
        <f>IF(OR($A355="",$B355="",N(G355)&lt;=0),"",HYPERLINK("https://wa.me/"&amp;IF(LEN(SUBSTITUTE(SUBSTITUTE(SUBSTITUTE(SUBSTITUTE(SUBSTITUTE($B355," ",""),"+",""),"-",""),".",""),"/",""))=9,"237"&amp;SUBSTITUTE(SUBSTITUTE(SUBSTITUTE(SUBSTITUTE(SUBSTITUTE($B355," ",""),"+",""),"-",""),".",""),"/",""),SUBSTITUTE(SUBSTITUTE(SUBSTITUTE(SUBSTITUTE(SUBSTITUTE($B355," ",""),"+",""),"-",""),".",""),"/",""))&amp;"?text="&amp;SUBSTITUTE("Bonjour "&amp;$A355&amp;", ici "&amp;'Paramètres'!$C$6&amp;". Petit rappel : il reste "&amp;FIXED(G355,0,TRUE)&amp;" FCFA à régler sur votre compte. Merci et bonne journée !"," ","%20"),"Relancer"))</f>
      </c>
      <c r="K355" s="16">
        <f>IF(N(G355)&gt;0,G355+ROW()/1000000,"")</f>
      </c>
    </row>
    <row r="356" spans="1:11" x14ac:dyDescent="0.25">
      <c r="A356" s="12"/>
      <c r="B356" s="12"/>
      <c r="C356" s="12"/>
      <c r="D356" s="13"/>
      <c r="E356" s="14">
        <f>IF($A356="","",SUMIFS('Opérations'!$E$6:$E$3005,'Opérations'!$B$6:$B$3005,$A356,'Opérations'!$C$6:$C$3005,"Crédit"))</f>
      </c>
      <c r="F356" s="14">
        <f>IF($A356="","",SUMIFS('Opérations'!$E$6:$E$3005,'Opérations'!$B$6:$B$3005,$A356,'Opérations'!$C$6:$C$3005,"Remboursement"))</f>
      </c>
      <c r="G356" s="14">
        <f>IF($A356="","",E356-F356)</f>
      </c>
      <c r="H356" s="15">
        <f>IF(OR($A356="",N(G356)&lt;=0),"",IF(SUMPRODUCT(MAX(('Opérations'!$B$6:$B$3005=$A356)*('Opérations'!$C$6:$C$3005="Crédit")*'Opérations'!$F$6:$F$3005))=0,"",SUMPRODUCT(MAX(('Opérations'!$B$6:$B$3005=$A356)*('Opérations'!$C$6:$C$3005="Crédit")*'Opérations'!$F$6:$F$3005))))</f>
      </c>
      <c r="I356" s="16">
        <f>IF($A356="","",IF(G356&lt;=0,"Soldé",IF(AND(H356&lt;&gt;"",H356&lt;TODAY()),"En retard",IF(AND(N(D356)&gt;0,G356&gt;D356),"Plafond dépassé","En cours"))))</f>
      </c>
      <c r="J356" s="17">
        <f>IF(OR($A356="",$B356="",N(G356)&lt;=0),"",HYPERLINK("https://wa.me/"&amp;IF(LEN(SUBSTITUTE(SUBSTITUTE(SUBSTITUTE(SUBSTITUTE(SUBSTITUTE($B356," ",""),"+",""),"-",""),".",""),"/",""))=9,"237"&amp;SUBSTITUTE(SUBSTITUTE(SUBSTITUTE(SUBSTITUTE(SUBSTITUTE($B356," ",""),"+",""),"-",""),".",""),"/",""),SUBSTITUTE(SUBSTITUTE(SUBSTITUTE(SUBSTITUTE(SUBSTITUTE($B356," ",""),"+",""),"-",""),".",""),"/",""))&amp;"?text="&amp;SUBSTITUTE("Bonjour "&amp;$A356&amp;", ici "&amp;'Paramètres'!$C$6&amp;". Petit rappel : il reste "&amp;FIXED(G356,0,TRUE)&amp;" FCFA à régler sur votre compte. Merci et bonne journée !"," ","%20"),"Relancer"))</f>
      </c>
      <c r="K356" s="16">
        <f>IF(N(G356)&gt;0,G356+ROW()/1000000,"")</f>
      </c>
    </row>
    <row r="357" spans="1:11" x14ac:dyDescent="0.25">
      <c r="A357" s="12"/>
      <c r="B357" s="12"/>
      <c r="C357" s="12"/>
      <c r="D357" s="13"/>
      <c r="E357" s="14">
        <f>IF($A357="","",SUMIFS('Opérations'!$E$6:$E$3005,'Opérations'!$B$6:$B$3005,$A357,'Opérations'!$C$6:$C$3005,"Crédit"))</f>
      </c>
      <c r="F357" s="14">
        <f>IF($A357="","",SUMIFS('Opérations'!$E$6:$E$3005,'Opérations'!$B$6:$B$3005,$A357,'Opérations'!$C$6:$C$3005,"Remboursement"))</f>
      </c>
      <c r="G357" s="14">
        <f>IF($A357="","",E357-F357)</f>
      </c>
      <c r="H357" s="15">
        <f>IF(OR($A357="",N(G357)&lt;=0),"",IF(SUMPRODUCT(MAX(('Opérations'!$B$6:$B$3005=$A357)*('Opérations'!$C$6:$C$3005="Crédit")*'Opérations'!$F$6:$F$3005))=0,"",SUMPRODUCT(MAX(('Opérations'!$B$6:$B$3005=$A357)*('Opérations'!$C$6:$C$3005="Crédit")*'Opérations'!$F$6:$F$3005))))</f>
      </c>
      <c r="I357" s="16">
        <f>IF($A357="","",IF(G357&lt;=0,"Soldé",IF(AND(H357&lt;&gt;"",H357&lt;TODAY()),"En retard",IF(AND(N(D357)&gt;0,G357&gt;D357),"Plafond dépassé","En cours"))))</f>
      </c>
      <c r="J357" s="17">
        <f>IF(OR($A357="",$B357="",N(G357)&lt;=0),"",HYPERLINK("https://wa.me/"&amp;IF(LEN(SUBSTITUTE(SUBSTITUTE(SUBSTITUTE(SUBSTITUTE(SUBSTITUTE($B357," ",""),"+",""),"-",""),".",""),"/",""))=9,"237"&amp;SUBSTITUTE(SUBSTITUTE(SUBSTITUTE(SUBSTITUTE(SUBSTITUTE($B357," ",""),"+",""),"-",""),".",""),"/",""),SUBSTITUTE(SUBSTITUTE(SUBSTITUTE(SUBSTITUTE(SUBSTITUTE($B357," ",""),"+",""),"-",""),".",""),"/",""))&amp;"?text="&amp;SUBSTITUTE("Bonjour "&amp;$A357&amp;", ici "&amp;'Paramètres'!$C$6&amp;". Petit rappel : il reste "&amp;FIXED(G357,0,TRUE)&amp;" FCFA à régler sur votre compte. Merci et bonne journée !"," ","%20"),"Relancer"))</f>
      </c>
      <c r="K357" s="16">
        <f>IF(N(G357)&gt;0,G357+ROW()/1000000,"")</f>
      </c>
    </row>
    <row r="358" spans="1:11" x14ac:dyDescent="0.25">
      <c r="A358" s="12"/>
      <c r="B358" s="12"/>
      <c r="C358" s="12"/>
      <c r="D358" s="13"/>
      <c r="E358" s="14">
        <f>IF($A358="","",SUMIFS('Opérations'!$E$6:$E$3005,'Opérations'!$B$6:$B$3005,$A358,'Opérations'!$C$6:$C$3005,"Crédit"))</f>
      </c>
      <c r="F358" s="14">
        <f>IF($A358="","",SUMIFS('Opérations'!$E$6:$E$3005,'Opérations'!$B$6:$B$3005,$A358,'Opérations'!$C$6:$C$3005,"Remboursement"))</f>
      </c>
      <c r="G358" s="14">
        <f>IF($A358="","",E358-F358)</f>
      </c>
      <c r="H358" s="15">
        <f>IF(OR($A358="",N(G358)&lt;=0),"",IF(SUMPRODUCT(MAX(('Opérations'!$B$6:$B$3005=$A358)*('Opérations'!$C$6:$C$3005="Crédit")*'Opérations'!$F$6:$F$3005))=0,"",SUMPRODUCT(MAX(('Opérations'!$B$6:$B$3005=$A358)*('Opérations'!$C$6:$C$3005="Crédit")*'Opérations'!$F$6:$F$3005))))</f>
      </c>
      <c r="I358" s="16">
        <f>IF($A358="","",IF(G358&lt;=0,"Soldé",IF(AND(H358&lt;&gt;"",H358&lt;TODAY()),"En retard",IF(AND(N(D358)&gt;0,G358&gt;D358),"Plafond dépassé","En cours"))))</f>
      </c>
      <c r="J358" s="17">
        <f>IF(OR($A358="",$B358="",N(G358)&lt;=0),"",HYPERLINK("https://wa.me/"&amp;IF(LEN(SUBSTITUTE(SUBSTITUTE(SUBSTITUTE(SUBSTITUTE(SUBSTITUTE($B358," ",""),"+",""),"-",""),".",""),"/",""))=9,"237"&amp;SUBSTITUTE(SUBSTITUTE(SUBSTITUTE(SUBSTITUTE(SUBSTITUTE($B358," ",""),"+",""),"-",""),".",""),"/",""),SUBSTITUTE(SUBSTITUTE(SUBSTITUTE(SUBSTITUTE(SUBSTITUTE($B358," ",""),"+",""),"-",""),".",""),"/",""))&amp;"?text="&amp;SUBSTITUTE("Bonjour "&amp;$A358&amp;", ici "&amp;'Paramètres'!$C$6&amp;". Petit rappel : il reste "&amp;FIXED(G358,0,TRUE)&amp;" FCFA à régler sur votre compte. Merci et bonne journée !"," ","%20"),"Relancer"))</f>
      </c>
      <c r="K358" s="16">
        <f>IF(N(G358)&gt;0,G358+ROW()/1000000,"")</f>
      </c>
    </row>
    <row r="359" spans="1:11" x14ac:dyDescent="0.25">
      <c r="A359" s="12"/>
      <c r="B359" s="12"/>
      <c r="C359" s="12"/>
      <c r="D359" s="13"/>
      <c r="E359" s="14">
        <f>IF($A359="","",SUMIFS('Opérations'!$E$6:$E$3005,'Opérations'!$B$6:$B$3005,$A359,'Opérations'!$C$6:$C$3005,"Crédit"))</f>
      </c>
      <c r="F359" s="14">
        <f>IF($A359="","",SUMIFS('Opérations'!$E$6:$E$3005,'Opérations'!$B$6:$B$3005,$A359,'Opérations'!$C$6:$C$3005,"Remboursement"))</f>
      </c>
      <c r="G359" s="14">
        <f>IF($A359="","",E359-F359)</f>
      </c>
      <c r="H359" s="15">
        <f>IF(OR($A359="",N(G359)&lt;=0),"",IF(SUMPRODUCT(MAX(('Opérations'!$B$6:$B$3005=$A359)*('Opérations'!$C$6:$C$3005="Crédit")*'Opérations'!$F$6:$F$3005))=0,"",SUMPRODUCT(MAX(('Opérations'!$B$6:$B$3005=$A359)*('Opérations'!$C$6:$C$3005="Crédit")*'Opérations'!$F$6:$F$3005))))</f>
      </c>
      <c r="I359" s="16">
        <f>IF($A359="","",IF(G359&lt;=0,"Soldé",IF(AND(H359&lt;&gt;"",H359&lt;TODAY()),"En retard",IF(AND(N(D359)&gt;0,G359&gt;D359),"Plafond dépassé","En cours"))))</f>
      </c>
      <c r="J359" s="17">
        <f>IF(OR($A359="",$B359="",N(G359)&lt;=0),"",HYPERLINK("https://wa.me/"&amp;IF(LEN(SUBSTITUTE(SUBSTITUTE(SUBSTITUTE(SUBSTITUTE(SUBSTITUTE($B359," ",""),"+",""),"-",""),".",""),"/",""))=9,"237"&amp;SUBSTITUTE(SUBSTITUTE(SUBSTITUTE(SUBSTITUTE(SUBSTITUTE($B359," ",""),"+",""),"-",""),".",""),"/",""),SUBSTITUTE(SUBSTITUTE(SUBSTITUTE(SUBSTITUTE(SUBSTITUTE($B359," ",""),"+",""),"-",""),".",""),"/",""))&amp;"?text="&amp;SUBSTITUTE("Bonjour "&amp;$A359&amp;", ici "&amp;'Paramètres'!$C$6&amp;". Petit rappel : il reste "&amp;FIXED(G359,0,TRUE)&amp;" FCFA à régler sur votre compte. Merci et bonne journée !"," ","%20"),"Relancer"))</f>
      </c>
      <c r="K359" s="16">
        <f>IF(N(G359)&gt;0,G359+ROW()/1000000,"")</f>
      </c>
    </row>
    <row r="360" spans="1:11" x14ac:dyDescent="0.25">
      <c r="A360" s="12"/>
      <c r="B360" s="12"/>
      <c r="C360" s="12"/>
      <c r="D360" s="13"/>
      <c r="E360" s="14">
        <f>IF($A360="","",SUMIFS('Opérations'!$E$6:$E$3005,'Opérations'!$B$6:$B$3005,$A360,'Opérations'!$C$6:$C$3005,"Crédit"))</f>
      </c>
      <c r="F360" s="14">
        <f>IF($A360="","",SUMIFS('Opérations'!$E$6:$E$3005,'Opérations'!$B$6:$B$3005,$A360,'Opérations'!$C$6:$C$3005,"Remboursement"))</f>
      </c>
      <c r="G360" s="14">
        <f>IF($A360="","",E360-F360)</f>
      </c>
      <c r="H360" s="15">
        <f>IF(OR($A360="",N(G360)&lt;=0),"",IF(SUMPRODUCT(MAX(('Opérations'!$B$6:$B$3005=$A360)*('Opérations'!$C$6:$C$3005="Crédit")*'Opérations'!$F$6:$F$3005))=0,"",SUMPRODUCT(MAX(('Opérations'!$B$6:$B$3005=$A360)*('Opérations'!$C$6:$C$3005="Crédit")*'Opérations'!$F$6:$F$3005))))</f>
      </c>
      <c r="I360" s="16">
        <f>IF($A360="","",IF(G360&lt;=0,"Soldé",IF(AND(H360&lt;&gt;"",H360&lt;TODAY()),"En retard",IF(AND(N(D360)&gt;0,G360&gt;D360),"Plafond dépassé","En cours"))))</f>
      </c>
      <c r="J360" s="17">
        <f>IF(OR($A360="",$B360="",N(G360)&lt;=0),"",HYPERLINK("https://wa.me/"&amp;IF(LEN(SUBSTITUTE(SUBSTITUTE(SUBSTITUTE(SUBSTITUTE(SUBSTITUTE($B360," ",""),"+",""),"-",""),".",""),"/",""))=9,"237"&amp;SUBSTITUTE(SUBSTITUTE(SUBSTITUTE(SUBSTITUTE(SUBSTITUTE($B360," ",""),"+",""),"-",""),".",""),"/",""),SUBSTITUTE(SUBSTITUTE(SUBSTITUTE(SUBSTITUTE(SUBSTITUTE($B360," ",""),"+",""),"-",""),".",""),"/",""))&amp;"?text="&amp;SUBSTITUTE("Bonjour "&amp;$A360&amp;", ici "&amp;'Paramètres'!$C$6&amp;". Petit rappel : il reste "&amp;FIXED(G360,0,TRUE)&amp;" FCFA à régler sur votre compte. Merci et bonne journée !"," ","%20"),"Relancer"))</f>
      </c>
      <c r="K360" s="16">
        <f>IF(N(G360)&gt;0,G360+ROW()/1000000,"")</f>
      </c>
    </row>
    <row r="361" spans="1:11" x14ac:dyDescent="0.25">
      <c r="A361" s="12"/>
      <c r="B361" s="12"/>
      <c r="C361" s="12"/>
      <c r="D361" s="13"/>
      <c r="E361" s="14">
        <f>IF($A361="","",SUMIFS('Opérations'!$E$6:$E$3005,'Opérations'!$B$6:$B$3005,$A361,'Opérations'!$C$6:$C$3005,"Crédit"))</f>
      </c>
      <c r="F361" s="14">
        <f>IF($A361="","",SUMIFS('Opérations'!$E$6:$E$3005,'Opérations'!$B$6:$B$3005,$A361,'Opérations'!$C$6:$C$3005,"Remboursement"))</f>
      </c>
      <c r="G361" s="14">
        <f>IF($A361="","",E361-F361)</f>
      </c>
      <c r="H361" s="15">
        <f>IF(OR($A361="",N(G361)&lt;=0),"",IF(SUMPRODUCT(MAX(('Opérations'!$B$6:$B$3005=$A361)*('Opérations'!$C$6:$C$3005="Crédit")*'Opérations'!$F$6:$F$3005))=0,"",SUMPRODUCT(MAX(('Opérations'!$B$6:$B$3005=$A361)*('Opérations'!$C$6:$C$3005="Crédit")*'Opérations'!$F$6:$F$3005))))</f>
      </c>
      <c r="I361" s="16">
        <f>IF($A361="","",IF(G361&lt;=0,"Soldé",IF(AND(H361&lt;&gt;"",H361&lt;TODAY()),"En retard",IF(AND(N(D361)&gt;0,G361&gt;D361),"Plafond dépassé","En cours"))))</f>
      </c>
      <c r="J361" s="17">
        <f>IF(OR($A361="",$B361="",N(G361)&lt;=0),"",HYPERLINK("https://wa.me/"&amp;IF(LEN(SUBSTITUTE(SUBSTITUTE(SUBSTITUTE(SUBSTITUTE(SUBSTITUTE($B361," ",""),"+",""),"-",""),".",""),"/",""))=9,"237"&amp;SUBSTITUTE(SUBSTITUTE(SUBSTITUTE(SUBSTITUTE(SUBSTITUTE($B361," ",""),"+",""),"-",""),".",""),"/",""),SUBSTITUTE(SUBSTITUTE(SUBSTITUTE(SUBSTITUTE(SUBSTITUTE($B361," ",""),"+",""),"-",""),".",""),"/",""))&amp;"?text="&amp;SUBSTITUTE("Bonjour "&amp;$A361&amp;", ici "&amp;'Paramètres'!$C$6&amp;". Petit rappel : il reste "&amp;FIXED(G361,0,TRUE)&amp;" FCFA à régler sur votre compte. Merci et bonne journée !"," ","%20"),"Relancer"))</f>
      </c>
      <c r="K361" s="16">
        <f>IF(N(G361)&gt;0,G361+ROW()/1000000,"")</f>
      </c>
    </row>
    <row r="362" spans="1:11" x14ac:dyDescent="0.25">
      <c r="A362" s="12"/>
      <c r="B362" s="12"/>
      <c r="C362" s="12"/>
      <c r="D362" s="13"/>
      <c r="E362" s="14">
        <f>IF($A362="","",SUMIFS('Opérations'!$E$6:$E$3005,'Opérations'!$B$6:$B$3005,$A362,'Opérations'!$C$6:$C$3005,"Crédit"))</f>
      </c>
      <c r="F362" s="14">
        <f>IF($A362="","",SUMIFS('Opérations'!$E$6:$E$3005,'Opérations'!$B$6:$B$3005,$A362,'Opérations'!$C$6:$C$3005,"Remboursement"))</f>
      </c>
      <c r="G362" s="14">
        <f>IF($A362="","",E362-F362)</f>
      </c>
      <c r="H362" s="15">
        <f>IF(OR($A362="",N(G362)&lt;=0),"",IF(SUMPRODUCT(MAX(('Opérations'!$B$6:$B$3005=$A362)*('Opérations'!$C$6:$C$3005="Crédit")*'Opérations'!$F$6:$F$3005))=0,"",SUMPRODUCT(MAX(('Opérations'!$B$6:$B$3005=$A362)*('Opérations'!$C$6:$C$3005="Crédit")*'Opérations'!$F$6:$F$3005))))</f>
      </c>
      <c r="I362" s="16">
        <f>IF($A362="","",IF(G362&lt;=0,"Soldé",IF(AND(H362&lt;&gt;"",H362&lt;TODAY()),"En retard",IF(AND(N(D362)&gt;0,G362&gt;D362),"Plafond dépassé","En cours"))))</f>
      </c>
      <c r="J362" s="17">
        <f>IF(OR($A362="",$B362="",N(G362)&lt;=0),"",HYPERLINK("https://wa.me/"&amp;IF(LEN(SUBSTITUTE(SUBSTITUTE(SUBSTITUTE(SUBSTITUTE(SUBSTITUTE($B362," ",""),"+",""),"-",""),".",""),"/",""))=9,"237"&amp;SUBSTITUTE(SUBSTITUTE(SUBSTITUTE(SUBSTITUTE(SUBSTITUTE($B362," ",""),"+",""),"-",""),".",""),"/",""),SUBSTITUTE(SUBSTITUTE(SUBSTITUTE(SUBSTITUTE(SUBSTITUTE($B362," ",""),"+",""),"-",""),".",""),"/",""))&amp;"?text="&amp;SUBSTITUTE("Bonjour "&amp;$A362&amp;", ici "&amp;'Paramètres'!$C$6&amp;". Petit rappel : il reste "&amp;FIXED(G362,0,TRUE)&amp;" FCFA à régler sur votre compte. Merci et bonne journée !"," ","%20"),"Relancer"))</f>
      </c>
      <c r="K362" s="16">
        <f>IF(N(G362)&gt;0,G362+ROW()/1000000,"")</f>
      </c>
    </row>
    <row r="363" spans="1:11" x14ac:dyDescent="0.25">
      <c r="A363" s="12"/>
      <c r="B363" s="12"/>
      <c r="C363" s="12"/>
      <c r="D363" s="13"/>
      <c r="E363" s="14">
        <f>IF($A363="","",SUMIFS('Opérations'!$E$6:$E$3005,'Opérations'!$B$6:$B$3005,$A363,'Opérations'!$C$6:$C$3005,"Crédit"))</f>
      </c>
      <c r="F363" s="14">
        <f>IF($A363="","",SUMIFS('Opérations'!$E$6:$E$3005,'Opérations'!$B$6:$B$3005,$A363,'Opérations'!$C$6:$C$3005,"Remboursement"))</f>
      </c>
      <c r="G363" s="14">
        <f>IF($A363="","",E363-F363)</f>
      </c>
      <c r="H363" s="15">
        <f>IF(OR($A363="",N(G363)&lt;=0),"",IF(SUMPRODUCT(MAX(('Opérations'!$B$6:$B$3005=$A363)*('Opérations'!$C$6:$C$3005="Crédit")*'Opérations'!$F$6:$F$3005))=0,"",SUMPRODUCT(MAX(('Opérations'!$B$6:$B$3005=$A363)*('Opérations'!$C$6:$C$3005="Crédit")*'Opérations'!$F$6:$F$3005))))</f>
      </c>
      <c r="I363" s="16">
        <f>IF($A363="","",IF(G363&lt;=0,"Soldé",IF(AND(H363&lt;&gt;"",H363&lt;TODAY()),"En retard",IF(AND(N(D363)&gt;0,G363&gt;D363),"Plafond dépassé","En cours"))))</f>
      </c>
      <c r="J363" s="17">
        <f>IF(OR($A363="",$B363="",N(G363)&lt;=0),"",HYPERLINK("https://wa.me/"&amp;IF(LEN(SUBSTITUTE(SUBSTITUTE(SUBSTITUTE(SUBSTITUTE(SUBSTITUTE($B363," ",""),"+",""),"-",""),".",""),"/",""))=9,"237"&amp;SUBSTITUTE(SUBSTITUTE(SUBSTITUTE(SUBSTITUTE(SUBSTITUTE($B363," ",""),"+",""),"-",""),".",""),"/",""),SUBSTITUTE(SUBSTITUTE(SUBSTITUTE(SUBSTITUTE(SUBSTITUTE($B363," ",""),"+",""),"-",""),".",""),"/",""))&amp;"?text="&amp;SUBSTITUTE("Bonjour "&amp;$A363&amp;", ici "&amp;'Paramètres'!$C$6&amp;". Petit rappel : il reste "&amp;FIXED(G363,0,TRUE)&amp;" FCFA à régler sur votre compte. Merci et bonne journée !"," ","%20"),"Relancer"))</f>
      </c>
      <c r="K363" s="16">
        <f>IF(N(G363)&gt;0,G363+ROW()/1000000,"")</f>
      </c>
    </row>
    <row r="364" spans="1:11" x14ac:dyDescent="0.25">
      <c r="A364" s="12"/>
      <c r="B364" s="12"/>
      <c r="C364" s="12"/>
      <c r="D364" s="13"/>
      <c r="E364" s="14">
        <f>IF($A364="","",SUMIFS('Opérations'!$E$6:$E$3005,'Opérations'!$B$6:$B$3005,$A364,'Opérations'!$C$6:$C$3005,"Crédit"))</f>
      </c>
      <c r="F364" s="14">
        <f>IF($A364="","",SUMIFS('Opérations'!$E$6:$E$3005,'Opérations'!$B$6:$B$3005,$A364,'Opérations'!$C$6:$C$3005,"Remboursement"))</f>
      </c>
      <c r="G364" s="14">
        <f>IF($A364="","",E364-F364)</f>
      </c>
      <c r="H364" s="15">
        <f>IF(OR($A364="",N(G364)&lt;=0),"",IF(SUMPRODUCT(MAX(('Opérations'!$B$6:$B$3005=$A364)*('Opérations'!$C$6:$C$3005="Crédit")*'Opérations'!$F$6:$F$3005))=0,"",SUMPRODUCT(MAX(('Opérations'!$B$6:$B$3005=$A364)*('Opérations'!$C$6:$C$3005="Crédit")*'Opérations'!$F$6:$F$3005))))</f>
      </c>
      <c r="I364" s="16">
        <f>IF($A364="","",IF(G364&lt;=0,"Soldé",IF(AND(H364&lt;&gt;"",H364&lt;TODAY()),"En retard",IF(AND(N(D364)&gt;0,G364&gt;D364),"Plafond dépassé","En cours"))))</f>
      </c>
      <c r="J364" s="17">
        <f>IF(OR($A364="",$B364="",N(G364)&lt;=0),"",HYPERLINK("https://wa.me/"&amp;IF(LEN(SUBSTITUTE(SUBSTITUTE(SUBSTITUTE(SUBSTITUTE(SUBSTITUTE($B364," ",""),"+",""),"-",""),".",""),"/",""))=9,"237"&amp;SUBSTITUTE(SUBSTITUTE(SUBSTITUTE(SUBSTITUTE(SUBSTITUTE($B364," ",""),"+",""),"-",""),".",""),"/",""),SUBSTITUTE(SUBSTITUTE(SUBSTITUTE(SUBSTITUTE(SUBSTITUTE($B364," ",""),"+",""),"-",""),".",""),"/",""))&amp;"?text="&amp;SUBSTITUTE("Bonjour "&amp;$A364&amp;", ici "&amp;'Paramètres'!$C$6&amp;". Petit rappel : il reste "&amp;FIXED(G364,0,TRUE)&amp;" FCFA à régler sur votre compte. Merci et bonne journée !"," ","%20"),"Relancer"))</f>
      </c>
      <c r="K364" s="16">
        <f>IF(N(G364)&gt;0,G364+ROW()/1000000,"")</f>
      </c>
    </row>
    <row r="365" spans="1:11" x14ac:dyDescent="0.25">
      <c r="A365" s="12"/>
      <c r="B365" s="12"/>
      <c r="C365" s="12"/>
      <c r="D365" s="13"/>
      <c r="E365" s="14">
        <f>IF($A365="","",SUMIFS('Opérations'!$E$6:$E$3005,'Opérations'!$B$6:$B$3005,$A365,'Opérations'!$C$6:$C$3005,"Crédit"))</f>
      </c>
      <c r="F365" s="14">
        <f>IF($A365="","",SUMIFS('Opérations'!$E$6:$E$3005,'Opérations'!$B$6:$B$3005,$A365,'Opérations'!$C$6:$C$3005,"Remboursement"))</f>
      </c>
      <c r="G365" s="14">
        <f>IF($A365="","",E365-F365)</f>
      </c>
      <c r="H365" s="15">
        <f>IF(OR($A365="",N(G365)&lt;=0),"",IF(SUMPRODUCT(MAX(('Opérations'!$B$6:$B$3005=$A365)*('Opérations'!$C$6:$C$3005="Crédit")*'Opérations'!$F$6:$F$3005))=0,"",SUMPRODUCT(MAX(('Opérations'!$B$6:$B$3005=$A365)*('Opérations'!$C$6:$C$3005="Crédit")*'Opérations'!$F$6:$F$3005))))</f>
      </c>
      <c r="I365" s="16">
        <f>IF($A365="","",IF(G365&lt;=0,"Soldé",IF(AND(H365&lt;&gt;"",H365&lt;TODAY()),"En retard",IF(AND(N(D365)&gt;0,G365&gt;D365),"Plafond dépassé","En cours"))))</f>
      </c>
      <c r="J365" s="17">
        <f>IF(OR($A365="",$B365="",N(G365)&lt;=0),"",HYPERLINK("https://wa.me/"&amp;IF(LEN(SUBSTITUTE(SUBSTITUTE(SUBSTITUTE(SUBSTITUTE(SUBSTITUTE($B365," ",""),"+",""),"-",""),".",""),"/",""))=9,"237"&amp;SUBSTITUTE(SUBSTITUTE(SUBSTITUTE(SUBSTITUTE(SUBSTITUTE($B365," ",""),"+",""),"-",""),".",""),"/",""),SUBSTITUTE(SUBSTITUTE(SUBSTITUTE(SUBSTITUTE(SUBSTITUTE($B365," ",""),"+",""),"-",""),".",""),"/",""))&amp;"?text="&amp;SUBSTITUTE("Bonjour "&amp;$A365&amp;", ici "&amp;'Paramètres'!$C$6&amp;". Petit rappel : il reste "&amp;FIXED(G365,0,TRUE)&amp;" FCFA à régler sur votre compte. Merci et bonne journée !"," ","%20"),"Relancer"))</f>
      </c>
      <c r="K365" s="16">
        <f>IF(N(G365)&gt;0,G365+ROW()/1000000,"")</f>
      </c>
    </row>
    <row r="366" spans="1:11" x14ac:dyDescent="0.25">
      <c r="A366" s="12"/>
      <c r="B366" s="12"/>
      <c r="C366" s="12"/>
      <c r="D366" s="13"/>
      <c r="E366" s="14">
        <f>IF($A366="","",SUMIFS('Opérations'!$E$6:$E$3005,'Opérations'!$B$6:$B$3005,$A366,'Opérations'!$C$6:$C$3005,"Crédit"))</f>
      </c>
      <c r="F366" s="14">
        <f>IF($A366="","",SUMIFS('Opérations'!$E$6:$E$3005,'Opérations'!$B$6:$B$3005,$A366,'Opérations'!$C$6:$C$3005,"Remboursement"))</f>
      </c>
      <c r="G366" s="14">
        <f>IF($A366="","",E366-F366)</f>
      </c>
      <c r="H366" s="15">
        <f>IF(OR($A366="",N(G366)&lt;=0),"",IF(SUMPRODUCT(MAX(('Opérations'!$B$6:$B$3005=$A366)*('Opérations'!$C$6:$C$3005="Crédit")*'Opérations'!$F$6:$F$3005))=0,"",SUMPRODUCT(MAX(('Opérations'!$B$6:$B$3005=$A366)*('Opérations'!$C$6:$C$3005="Crédit")*'Opérations'!$F$6:$F$3005))))</f>
      </c>
      <c r="I366" s="16">
        <f>IF($A366="","",IF(G366&lt;=0,"Soldé",IF(AND(H366&lt;&gt;"",H366&lt;TODAY()),"En retard",IF(AND(N(D366)&gt;0,G366&gt;D366),"Plafond dépassé","En cours"))))</f>
      </c>
      <c r="J366" s="17">
        <f>IF(OR($A366="",$B366="",N(G366)&lt;=0),"",HYPERLINK("https://wa.me/"&amp;IF(LEN(SUBSTITUTE(SUBSTITUTE(SUBSTITUTE(SUBSTITUTE(SUBSTITUTE($B366," ",""),"+",""),"-",""),".",""),"/",""))=9,"237"&amp;SUBSTITUTE(SUBSTITUTE(SUBSTITUTE(SUBSTITUTE(SUBSTITUTE($B366," ",""),"+",""),"-",""),".",""),"/",""),SUBSTITUTE(SUBSTITUTE(SUBSTITUTE(SUBSTITUTE(SUBSTITUTE($B366," ",""),"+",""),"-",""),".",""),"/",""))&amp;"?text="&amp;SUBSTITUTE("Bonjour "&amp;$A366&amp;", ici "&amp;'Paramètres'!$C$6&amp;". Petit rappel : il reste "&amp;FIXED(G366,0,TRUE)&amp;" FCFA à régler sur votre compte. Merci et bonne journée !"," ","%20"),"Relancer"))</f>
      </c>
      <c r="K366" s="16">
        <f>IF(N(G366)&gt;0,G366+ROW()/1000000,"")</f>
      </c>
    </row>
    <row r="367" spans="1:11" x14ac:dyDescent="0.25">
      <c r="A367" s="12"/>
      <c r="B367" s="12"/>
      <c r="C367" s="12"/>
      <c r="D367" s="13"/>
      <c r="E367" s="14">
        <f>IF($A367="","",SUMIFS('Opérations'!$E$6:$E$3005,'Opérations'!$B$6:$B$3005,$A367,'Opérations'!$C$6:$C$3005,"Crédit"))</f>
      </c>
      <c r="F367" s="14">
        <f>IF($A367="","",SUMIFS('Opérations'!$E$6:$E$3005,'Opérations'!$B$6:$B$3005,$A367,'Opérations'!$C$6:$C$3005,"Remboursement"))</f>
      </c>
      <c r="G367" s="14">
        <f>IF($A367="","",E367-F367)</f>
      </c>
      <c r="H367" s="15">
        <f>IF(OR($A367="",N(G367)&lt;=0),"",IF(SUMPRODUCT(MAX(('Opérations'!$B$6:$B$3005=$A367)*('Opérations'!$C$6:$C$3005="Crédit")*'Opérations'!$F$6:$F$3005))=0,"",SUMPRODUCT(MAX(('Opérations'!$B$6:$B$3005=$A367)*('Opérations'!$C$6:$C$3005="Crédit")*'Opérations'!$F$6:$F$3005))))</f>
      </c>
      <c r="I367" s="16">
        <f>IF($A367="","",IF(G367&lt;=0,"Soldé",IF(AND(H367&lt;&gt;"",H367&lt;TODAY()),"En retard",IF(AND(N(D367)&gt;0,G367&gt;D367),"Plafond dépassé","En cours"))))</f>
      </c>
      <c r="J367" s="17">
        <f>IF(OR($A367="",$B367="",N(G367)&lt;=0),"",HYPERLINK("https://wa.me/"&amp;IF(LEN(SUBSTITUTE(SUBSTITUTE(SUBSTITUTE(SUBSTITUTE(SUBSTITUTE($B367," ",""),"+",""),"-",""),".",""),"/",""))=9,"237"&amp;SUBSTITUTE(SUBSTITUTE(SUBSTITUTE(SUBSTITUTE(SUBSTITUTE($B367," ",""),"+",""),"-",""),".",""),"/",""),SUBSTITUTE(SUBSTITUTE(SUBSTITUTE(SUBSTITUTE(SUBSTITUTE($B367," ",""),"+",""),"-",""),".",""),"/",""))&amp;"?text="&amp;SUBSTITUTE("Bonjour "&amp;$A367&amp;", ici "&amp;'Paramètres'!$C$6&amp;". Petit rappel : il reste "&amp;FIXED(G367,0,TRUE)&amp;" FCFA à régler sur votre compte. Merci et bonne journée !"," ","%20"),"Relancer"))</f>
      </c>
      <c r="K367" s="16">
        <f>IF(N(G367)&gt;0,G367+ROW()/1000000,"")</f>
      </c>
    </row>
    <row r="368" spans="1:11" x14ac:dyDescent="0.25">
      <c r="A368" s="12"/>
      <c r="B368" s="12"/>
      <c r="C368" s="12"/>
      <c r="D368" s="13"/>
      <c r="E368" s="14">
        <f>IF($A368="","",SUMIFS('Opérations'!$E$6:$E$3005,'Opérations'!$B$6:$B$3005,$A368,'Opérations'!$C$6:$C$3005,"Crédit"))</f>
      </c>
      <c r="F368" s="14">
        <f>IF($A368="","",SUMIFS('Opérations'!$E$6:$E$3005,'Opérations'!$B$6:$B$3005,$A368,'Opérations'!$C$6:$C$3005,"Remboursement"))</f>
      </c>
      <c r="G368" s="14">
        <f>IF($A368="","",E368-F368)</f>
      </c>
      <c r="H368" s="15">
        <f>IF(OR($A368="",N(G368)&lt;=0),"",IF(SUMPRODUCT(MAX(('Opérations'!$B$6:$B$3005=$A368)*('Opérations'!$C$6:$C$3005="Crédit")*'Opérations'!$F$6:$F$3005))=0,"",SUMPRODUCT(MAX(('Opérations'!$B$6:$B$3005=$A368)*('Opérations'!$C$6:$C$3005="Crédit")*'Opérations'!$F$6:$F$3005))))</f>
      </c>
      <c r="I368" s="16">
        <f>IF($A368="","",IF(G368&lt;=0,"Soldé",IF(AND(H368&lt;&gt;"",H368&lt;TODAY()),"En retard",IF(AND(N(D368)&gt;0,G368&gt;D368),"Plafond dépassé","En cours"))))</f>
      </c>
      <c r="J368" s="17">
        <f>IF(OR($A368="",$B368="",N(G368)&lt;=0),"",HYPERLINK("https://wa.me/"&amp;IF(LEN(SUBSTITUTE(SUBSTITUTE(SUBSTITUTE(SUBSTITUTE(SUBSTITUTE($B368," ",""),"+",""),"-",""),".",""),"/",""))=9,"237"&amp;SUBSTITUTE(SUBSTITUTE(SUBSTITUTE(SUBSTITUTE(SUBSTITUTE($B368," ",""),"+",""),"-",""),".",""),"/",""),SUBSTITUTE(SUBSTITUTE(SUBSTITUTE(SUBSTITUTE(SUBSTITUTE($B368," ",""),"+",""),"-",""),".",""),"/",""))&amp;"?text="&amp;SUBSTITUTE("Bonjour "&amp;$A368&amp;", ici "&amp;'Paramètres'!$C$6&amp;". Petit rappel : il reste "&amp;FIXED(G368,0,TRUE)&amp;" FCFA à régler sur votre compte. Merci et bonne journée !"," ","%20"),"Relancer"))</f>
      </c>
      <c r="K368" s="16">
        <f>IF(N(G368)&gt;0,G368+ROW()/1000000,"")</f>
      </c>
    </row>
    <row r="369" spans="1:11" x14ac:dyDescent="0.25">
      <c r="A369" s="12"/>
      <c r="B369" s="12"/>
      <c r="C369" s="12"/>
      <c r="D369" s="13"/>
      <c r="E369" s="14">
        <f>IF($A369="","",SUMIFS('Opérations'!$E$6:$E$3005,'Opérations'!$B$6:$B$3005,$A369,'Opérations'!$C$6:$C$3005,"Crédit"))</f>
      </c>
      <c r="F369" s="14">
        <f>IF($A369="","",SUMIFS('Opérations'!$E$6:$E$3005,'Opérations'!$B$6:$B$3005,$A369,'Opérations'!$C$6:$C$3005,"Remboursement"))</f>
      </c>
      <c r="G369" s="14">
        <f>IF($A369="","",E369-F369)</f>
      </c>
      <c r="H369" s="15">
        <f>IF(OR($A369="",N(G369)&lt;=0),"",IF(SUMPRODUCT(MAX(('Opérations'!$B$6:$B$3005=$A369)*('Opérations'!$C$6:$C$3005="Crédit")*'Opérations'!$F$6:$F$3005))=0,"",SUMPRODUCT(MAX(('Opérations'!$B$6:$B$3005=$A369)*('Opérations'!$C$6:$C$3005="Crédit")*'Opérations'!$F$6:$F$3005))))</f>
      </c>
      <c r="I369" s="16">
        <f>IF($A369="","",IF(G369&lt;=0,"Soldé",IF(AND(H369&lt;&gt;"",H369&lt;TODAY()),"En retard",IF(AND(N(D369)&gt;0,G369&gt;D369),"Plafond dépassé","En cours"))))</f>
      </c>
      <c r="J369" s="17">
        <f>IF(OR($A369="",$B369="",N(G369)&lt;=0),"",HYPERLINK("https://wa.me/"&amp;IF(LEN(SUBSTITUTE(SUBSTITUTE(SUBSTITUTE(SUBSTITUTE(SUBSTITUTE($B369," ",""),"+",""),"-",""),".",""),"/",""))=9,"237"&amp;SUBSTITUTE(SUBSTITUTE(SUBSTITUTE(SUBSTITUTE(SUBSTITUTE($B369," ",""),"+",""),"-",""),".",""),"/",""),SUBSTITUTE(SUBSTITUTE(SUBSTITUTE(SUBSTITUTE(SUBSTITUTE($B369," ",""),"+",""),"-",""),".",""),"/",""))&amp;"?text="&amp;SUBSTITUTE("Bonjour "&amp;$A369&amp;", ici "&amp;'Paramètres'!$C$6&amp;". Petit rappel : il reste "&amp;FIXED(G369,0,TRUE)&amp;" FCFA à régler sur votre compte. Merci et bonne journée !"," ","%20"),"Relancer"))</f>
      </c>
      <c r="K369" s="16">
        <f>IF(N(G369)&gt;0,G369+ROW()/1000000,"")</f>
      </c>
    </row>
    <row r="370" spans="1:11" x14ac:dyDescent="0.25">
      <c r="A370" s="12"/>
      <c r="B370" s="12"/>
      <c r="C370" s="12"/>
      <c r="D370" s="13"/>
      <c r="E370" s="14">
        <f>IF($A370="","",SUMIFS('Opérations'!$E$6:$E$3005,'Opérations'!$B$6:$B$3005,$A370,'Opérations'!$C$6:$C$3005,"Crédit"))</f>
      </c>
      <c r="F370" s="14">
        <f>IF($A370="","",SUMIFS('Opérations'!$E$6:$E$3005,'Opérations'!$B$6:$B$3005,$A370,'Opérations'!$C$6:$C$3005,"Remboursement"))</f>
      </c>
      <c r="G370" s="14">
        <f>IF($A370="","",E370-F370)</f>
      </c>
      <c r="H370" s="15">
        <f>IF(OR($A370="",N(G370)&lt;=0),"",IF(SUMPRODUCT(MAX(('Opérations'!$B$6:$B$3005=$A370)*('Opérations'!$C$6:$C$3005="Crédit")*'Opérations'!$F$6:$F$3005))=0,"",SUMPRODUCT(MAX(('Opérations'!$B$6:$B$3005=$A370)*('Opérations'!$C$6:$C$3005="Crédit")*'Opérations'!$F$6:$F$3005))))</f>
      </c>
      <c r="I370" s="16">
        <f>IF($A370="","",IF(G370&lt;=0,"Soldé",IF(AND(H370&lt;&gt;"",H370&lt;TODAY()),"En retard",IF(AND(N(D370)&gt;0,G370&gt;D370),"Plafond dépassé","En cours"))))</f>
      </c>
      <c r="J370" s="17">
        <f>IF(OR($A370="",$B370="",N(G370)&lt;=0),"",HYPERLINK("https://wa.me/"&amp;IF(LEN(SUBSTITUTE(SUBSTITUTE(SUBSTITUTE(SUBSTITUTE(SUBSTITUTE($B370," ",""),"+",""),"-",""),".",""),"/",""))=9,"237"&amp;SUBSTITUTE(SUBSTITUTE(SUBSTITUTE(SUBSTITUTE(SUBSTITUTE($B370," ",""),"+",""),"-",""),".",""),"/",""),SUBSTITUTE(SUBSTITUTE(SUBSTITUTE(SUBSTITUTE(SUBSTITUTE($B370," ",""),"+",""),"-",""),".",""),"/",""))&amp;"?text="&amp;SUBSTITUTE("Bonjour "&amp;$A370&amp;", ici "&amp;'Paramètres'!$C$6&amp;". Petit rappel : il reste "&amp;FIXED(G370,0,TRUE)&amp;" FCFA à régler sur votre compte. Merci et bonne journée !"," ","%20"),"Relancer"))</f>
      </c>
      <c r="K370" s="16">
        <f>IF(N(G370)&gt;0,G370+ROW()/1000000,"")</f>
      </c>
    </row>
    <row r="371" spans="1:11" x14ac:dyDescent="0.25">
      <c r="A371" s="12"/>
      <c r="B371" s="12"/>
      <c r="C371" s="12"/>
      <c r="D371" s="13"/>
      <c r="E371" s="14">
        <f>IF($A371="","",SUMIFS('Opérations'!$E$6:$E$3005,'Opérations'!$B$6:$B$3005,$A371,'Opérations'!$C$6:$C$3005,"Crédit"))</f>
      </c>
      <c r="F371" s="14">
        <f>IF($A371="","",SUMIFS('Opérations'!$E$6:$E$3005,'Opérations'!$B$6:$B$3005,$A371,'Opérations'!$C$6:$C$3005,"Remboursement"))</f>
      </c>
      <c r="G371" s="14">
        <f>IF($A371="","",E371-F371)</f>
      </c>
      <c r="H371" s="15">
        <f>IF(OR($A371="",N(G371)&lt;=0),"",IF(SUMPRODUCT(MAX(('Opérations'!$B$6:$B$3005=$A371)*('Opérations'!$C$6:$C$3005="Crédit")*'Opérations'!$F$6:$F$3005))=0,"",SUMPRODUCT(MAX(('Opérations'!$B$6:$B$3005=$A371)*('Opérations'!$C$6:$C$3005="Crédit")*'Opérations'!$F$6:$F$3005))))</f>
      </c>
      <c r="I371" s="16">
        <f>IF($A371="","",IF(G371&lt;=0,"Soldé",IF(AND(H371&lt;&gt;"",H371&lt;TODAY()),"En retard",IF(AND(N(D371)&gt;0,G371&gt;D371),"Plafond dépassé","En cours"))))</f>
      </c>
      <c r="J371" s="17">
        <f>IF(OR($A371="",$B371="",N(G371)&lt;=0),"",HYPERLINK("https://wa.me/"&amp;IF(LEN(SUBSTITUTE(SUBSTITUTE(SUBSTITUTE(SUBSTITUTE(SUBSTITUTE($B371," ",""),"+",""),"-",""),".",""),"/",""))=9,"237"&amp;SUBSTITUTE(SUBSTITUTE(SUBSTITUTE(SUBSTITUTE(SUBSTITUTE($B371," ",""),"+",""),"-",""),".",""),"/",""),SUBSTITUTE(SUBSTITUTE(SUBSTITUTE(SUBSTITUTE(SUBSTITUTE($B371," ",""),"+",""),"-",""),".",""),"/",""))&amp;"?text="&amp;SUBSTITUTE("Bonjour "&amp;$A371&amp;", ici "&amp;'Paramètres'!$C$6&amp;". Petit rappel : il reste "&amp;FIXED(G371,0,TRUE)&amp;" FCFA à régler sur votre compte. Merci et bonne journée !"," ","%20"),"Relancer"))</f>
      </c>
      <c r="K371" s="16">
        <f>IF(N(G371)&gt;0,G371+ROW()/1000000,"")</f>
      </c>
    </row>
    <row r="372" spans="1:11" x14ac:dyDescent="0.25">
      <c r="A372" s="12"/>
      <c r="B372" s="12"/>
      <c r="C372" s="12"/>
      <c r="D372" s="13"/>
      <c r="E372" s="14">
        <f>IF($A372="","",SUMIFS('Opérations'!$E$6:$E$3005,'Opérations'!$B$6:$B$3005,$A372,'Opérations'!$C$6:$C$3005,"Crédit"))</f>
      </c>
      <c r="F372" s="14">
        <f>IF($A372="","",SUMIFS('Opérations'!$E$6:$E$3005,'Opérations'!$B$6:$B$3005,$A372,'Opérations'!$C$6:$C$3005,"Remboursement"))</f>
      </c>
      <c r="G372" s="14">
        <f>IF($A372="","",E372-F372)</f>
      </c>
      <c r="H372" s="15">
        <f>IF(OR($A372="",N(G372)&lt;=0),"",IF(SUMPRODUCT(MAX(('Opérations'!$B$6:$B$3005=$A372)*('Opérations'!$C$6:$C$3005="Crédit")*'Opérations'!$F$6:$F$3005))=0,"",SUMPRODUCT(MAX(('Opérations'!$B$6:$B$3005=$A372)*('Opérations'!$C$6:$C$3005="Crédit")*'Opérations'!$F$6:$F$3005))))</f>
      </c>
      <c r="I372" s="16">
        <f>IF($A372="","",IF(G372&lt;=0,"Soldé",IF(AND(H372&lt;&gt;"",H372&lt;TODAY()),"En retard",IF(AND(N(D372)&gt;0,G372&gt;D372),"Plafond dépassé","En cours"))))</f>
      </c>
      <c r="J372" s="17">
        <f>IF(OR($A372="",$B372="",N(G372)&lt;=0),"",HYPERLINK("https://wa.me/"&amp;IF(LEN(SUBSTITUTE(SUBSTITUTE(SUBSTITUTE(SUBSTITUTE(SUBSTITUTE($B372," ",""),"+",""),"-",""),".",""),"/",""))=9,"237"&amp;SUBSTITUTE(SUBSTITUTE(SUBSTITUTE(SUBSTITUTE(SUBSTITUTE($B372," ",""),"+",""),"-",""),".",""),"/",""),SUBSTITUTE(SUBSTITUTE(SUBSTITUTE(SUBSTITUTE(SUBSTITUTE($B372," ",""),"+",""),"-",""),".",""),"/",""))&amp;"?text="&amp;SUBSTITUTE("Bonjour "&amp;$A372&amp;", ici "&amp;'Paramètres'!$C$6&amp;". Petit rappel : il reste "&amp;FIXED(G372,0,TRUE)&amp;" FCFA à régler sur votre compte. Merci et bonne journée !"," ","%20"),"Relancer"))</f>
      </c>
      <c r="K372" s="16">
        <f>IF(N(G372)&gt;0,G372+ROW()/1000000,"")</f>
      </c>
    </row>
    <row r="373" spans="1:11" x14ac:dyDescent="0.25">
      <c r="A373" s="12"/>
      <c r="B373" s="12"/>
      <c r="C373" s="12"/>
      <c r="D373" s="13"/>
      <c r="E373" s="14">
        <f>IF($A373="","",SUMIFS('Opérations'!$E$6:$E$3005,'Opérations'!$B$6:$B$3005,$A373,'Opérations'!$C$6:$C$3005,"Crédit"))</f>
      </c>
      <c r="F373" s="14">
        <f>IF($A373="","",SUMIFS('Opérations'!$E$6:$E$3005,'Opérations'!$B$6:$B$3005,$A373,'Opérations'!$C$6:$C$3005,"Remboursement"))</f>
      </c>
      <c r="G373" s="14">
        <f>IF($A373="","",E373-F373)</f>
      </c>
      <c r="H373" s="15">
        <f>IF(OR($A373="",N(G373)&lt;=0),"",IF(SUMPRODUCT(MAX(('Opérations'!$B$6:$B$3005=$A373)*('Opérations'!$C$6:$C$3005="Crédit")*'Opérations'!$F$6:$F$3005))=0,"",SUMPRODUCT(MAX(('Opérations'!$B$6:$B$3005=$A373)*('Opérations'!$C$6:$C$3005="Crédit")*'Opérations'!$F$6:$F$3005))))</f>
      </c>
      <c r="I373" s="16">
        <f>IF($A373="","",IF(G373&lt;=0,"Soldé",IF(AND(H373&lt;&gt;"",H373&lt;TODAY()),"En retard",IF(AND(N(D373)&gt;0,G373&gt;D373),"Plafond dépassé","En cours"))))</f>
      </c>
      <c r="J373" s="17">
        <f>IF(OR($A373="",$B373="",N(G373)&lt;=0),"",HYPERLINK("https://wa.me/"&amp;IF(LEN(SUBSTITUTE(SUBSTITUTE(SUBSTITUTE(SUBSTITUTE(SUBSTITUTE($B373," ",""),"+",""),"-",""),".",""),"/",""))=9,"237"&amp;SUBSTITUTE(SUBSTITUTE(SUBSTITUTE(SUBSTITUTE(SUBSTITUTE($B373," ",""),"+",""),"-",""),".",""),"/",""),SUBSTITUTE(SUBSTITUTE(SUBSTITUTE(SUBSTITUTE(SUBSTITUTE($B373," ",""),"+",""),"-",""),".",""),"/",""))&amp;"?text="&amp;SUBSTITUTE("Bonjour "&amp;$A373&amp;", ici "&amp;'Paramètres'!$C$6&amp;". Petit rappel : il reste "&amp;FIXED(G373,0,TRUE)&amp;" FCFA à régler sur votre compte. Merci et bonne journée !"," ","%20"),"Relancer"))</f>
      </c>
      <c r="K373" s="16">
        <f>IF(N(G373)&gt;0,G373+ROW()/1000000,"")</f>
      </c>
    </row>
    <row r="374" spans="1:11" x14ac:dyDescent="0.25">
      <c r="A374" s="12"/>
      <c r="B374" s="12"/>
      <c r="C374" s="12"/>
      <c r="D374" s="13"/>
      <c r="E374" s="14">
        <f>IF($A374="","",SUMIFS('Opérations'!$E$6:$E$3005,'Opérations'!$B$6:$B$3005,$A374,'Opérations'!$C$6:$C$3005,"Crédit"))</f>
      </c>
      <c r="F374" s="14">
        <f>IF($A374="","",SUMIFS('Opérations'!$E$6:$E$3005,'Opérations'!$B$6:$B$3005,$A374,'Opérations'!$C$6:$C$3005,"Remboursement"))</f>
      </c>
      <c r="G374" s="14">
        <f>IF($A374="","",E374-F374)</f>
      </c>
      <c r="H374" s="15">
        <f>IF(OR($A374="",N(G374)&lt;=0),"",IF(SUMPRODUCT(MAX(('Opérations'!$B$6:$B$3005=$A374)*('Opérations'!$C$6:$C$3005="Crédit")*'Opérations'!$F$6:$F$3005))=0,"",SUMPRODUCT(MAX(('Opérations'!$B$6:$B$3005=$A374)*('Opérations'!$C$6:$C$3005="Crédit")*'Opérations'!$F$6:$F$3005))))</f>
      </c>
      <c r="I374" s="16">
        <f>IF($A374="","",IF(G374&lt;=0,"Soldé",IF(AND(H374&lt;&gt;"",H374&lt;TODAY()),"En retard",IF(AND(N(D374)&gt;0,G374&gt;D374),"Plafond dépassé","En cours"))))</f>
      </c>
      <c r="J374" s="17">
        <f>IF(OR($A374="",$B374="",N(G374)&lt;=0),"",HYPERLINK("https://wa.me/"&amp;IF(LEN(SUBSTITUTE(SUBSTITUTE(SUBSTITUTE(SUBSTITUTE(SUBSTITUTE($B374," ",""),"+",""),"-",""),".",""),"/",""))=9,"237"&amp;SUBSTITUTE(SUBSTITUTE(SUBSTITUTE(SUBSTITUTE(SUBSTITUTE($B374," ",""),"+",""),"-",""),".",""),"/",""),SUBSTITUTE(SUBSTITUTE(SUBSTITUTE(SUBSTITUTE(SUBSTITUTE($B374," ",""),"+",""),"-",""),".",""),"/",""))&amp;"?text="&amp;SUBSTITUTE("Bonjour "&amp;$A374&amp;", ici "&amp;'Paramètres'!$C$6&amp;". Petit rappel : il reste "&amp;FIXED(G374,0,TRUE)&amp;" FCFA à régler sur votre compte. Merci et bonne journée !"," ","%20"),"Relancer"))</f>
      </c>
      <c r="K374" s="16">
        <f>IF(N(G374)&gt;0,G374+ROW()/1000000,"")</f>
      </c>
    </row>
    <row r="375" spans="1:11" x14ac:dyDescent="0.25">
      <c r="A375" s="12"/>
      <c r="B375" s="12"/>
      <c r="C375" s="12"/>
      <c r="D375" s="13"/>
      <c r="E375" s="14">
        <f>IF($A375="","",SUMIFS('Opérations'!$E$6:$E$3005,'Opérations'!$B$6:$B$3005,$A375,'Opérations'!$C$6:$C$3005,"Crédit"))</f>
      </c>
      <c r="F375" s="14">
        <f>IF($A375="","",SUMIFS('Opérations'!$E$6:$E$3005,'Opérations'!$B$6:$B$3005,$A375,'Opérations'!$C$6:$C$3005,"Remboursement"))</f>
      </c>
      <c r="G375" s="14">
        <f>IF($A375="","",E375-F375)</f>
      </c>
      <c r="H375" s="15">
        <f>IF(OR($A375="",N(G375)&lt;=0),"",IF(SUMPRODUCT(MAX(('Opérations'!$B$6:$B$3005=$A375)*('Opérations'!$C$6:$C$3005="Crédit")*'Opérations'!$F$6:$F$3005))=0,"",SUMPRODUCT(MAX(('Opérations'!$B$6:$B$3005=$A375)*('Opérations'!$C$6:$C$3005="Crédit")*'Opérations'!$F$6:$F$3005))))</f>
      </c>
      <c r="I375" s="16">
        <f>IF($A375="","",IF(G375&lt;=0,"Soldé",IF(AND(H375&lt;&gt;"",H375&lt;TODAY()),"En retard",IF(AND(N(D375)&gt;0,G375&gt;D375),"Plafond dépassé","En cours"))))</f>
      </c>
      <c r="J375" s="17">
        <f>IF(OR($A375="",$B375="",N(G375)&lt;=0),"",HYPERLINK("https://wa.me/"&amp;IF(LEN(SUBSTITUTE(SUBSTITUTE(SUBSTITUTE(SUBSTITUTE(SUBSTITUTE($B375," ",""),"+",""),"-",""),".",""),"/",""))=9,"237"&amp;SUBSTITUTE(SUBSTITUTE(SUBSTITUTE(SUBSTITUTE(SUBSTITUTE($B375," ",""),"+",""),"-",""),".",""),"/",""),SUBSTITUTE(SUBSTITUTE(SUBSTITUTE(SUBSTITUTE(SUBSTITUTE($B375," ",""),"+",""),"-",""),".",""),"/",""))&amp;"?text="&amp;SUBSTITUTE("Bonjour "&amp;$A375&amp;", ici "&amp;'Paramètres'!$C$6&amp;". Petit rappel : il reste "&amp;FIXED(G375,0,TRUE)&amp;" FCFA à régler sur votre compte. Merci et bonne journée !"," ","%20"),"Relancer"))</f>
      </c>
      <c r="K375" s="16">
        <f>IF(N(G375)&gt;0,G375+ROW()/1000000,"")</f>
      </c>
    </row>
    <row r="376" spans="1:11" x14ac:dyDescent="0.25">
      <c r="A376" s="12"/>
      <c r="B376" s="12"/>
      <c r="C376" s="12"/>
      <c r="D376" s="13"/>
      <c r="E376" s="14">
        <f>IF($A376="","",SUMIFS('Opérations'!$E$6:$E$3005,'Opérations'!$B$6:$B$3005,$A376,'Opérations'!$C$6:$C$3005,"Crédit"))</f>
      </c>
      <c r="F376" s="14">
        <f>IF($A376="","",SUMIFS('Opérations'!$E$6:$E$3005,'Opérations'!$B$6:$B$3005,$A376,'Opérations'!$C$6:$C$3005,"Remboursement"))</f>
      </c>
      <c r="G376" s="14">
        <f>IF($A376="","",E376-F376)</f>
      </c>
      <c r="H376" s="15">
        <f>IF(OR($A376="",N(G376)&lt;=0),"",IF(SUMPRODUCT(MAX(('Opérations'!$B$6:$B$3005=$A376)*('Opérations'!$C$6:$C$3005="Crédit")*'Opérations'!$F$6:$F$3005))=0,"",SUMPRODUCT(MAX(('Opérations'!$B$6:$B$3005=$A376)*('Opérations'!$C$6:$C$3005="Crédit")*'Opérations'!$F$6:$F$3005))))</f>
      </c>
      <c r="I376" s="16">
        <f>IF($A376="","",IF(G376&lt;=0,"Soldé",IF(AND(H376&lt;&gt;"",H376&lt;TODAY()),"En retard",IF(AND(N(D376)&gt;0,G376&gt;D376),"Plafond dépassé","En cours"))))</f>
      </c>
      <c r="J376" s="17">
        <f>IF(OR($A376="",$B376="",N(G376)&lt;=0),"",HYPERLINK("https://wa.me/"&amp;IF(LEN(SUBSTITUTE(SUBSTITUTE(SUBSTITUTE(SUBSTITUTE(SUBSTITUTE($B376," ",""),"+",""),"-",""),".",""),"/",""))=9,"237"&amp;SUBSTITUTE(SUBSTITUTE(SUBSTITUTE(SUBSTITUTE(SUBSTITUTE($B376," ",""),"+",""),"-",""),".",""),"/",""),SUBSTITUTE(SUBSTITUTE(SUBSTITUTE(SUBSTITUTE(SUBSTITUTE($B376," ",""),"+",""),"-",""),".",""),"/",""))&amp;"?text="&amp;SUBSTITUTE("Bonjour "&amp;$A376&amp;", ici "&amp;'Paramètres'!$C$6&amp;". Petit rappel : il reste "&amp;FIXED(G376,0,TRUE)&amp;" FCFA à régler sur votre compte. Merci et bonne journée !"," ","%20"),"Relancer"))</f>
      </c>
      <c r="K376" s="16">
        <f>IF(N(G376)&gt;0,G376+ROW()/1000000,"")</f>
      </c>
    </row>
    <row r="377" spans="1:11" x14ac:dyDescent="0.25">
      <c r="A377" s="12"/>
      <c r="B377" s="12"/>
      <c r="C377" s="12"/>
      <c r="D377" s="13"/>
      <c r="E377" s="14">
        <f>IF($A377="","",SUMIFS('Opérations'!$E$6:$E$3005,'Opérations'!$B$6:$B$3005,$A377,'Opérations'!$C$6:$C$3005,"Crédit"))</f>
      </c>
      <c r="F377" s="14">
        <f>IF($A377="","",SUMIFS('Opérations'!$E$6:$E$3005,'Opérations'!$B$6:$B$3005,$A377,'Opérations'!$C$6:$C$3005,"Remboursement"))</f>
      </c>
      <c r="G377" s="14">
        <f>IF($A377="","",E377-F377)</f>
      </c>
      <c r="H377" s="15">
        <f>IF(OR($A377="",N(G377)&lt;=0),"",IF(SUMPRODUCT(MAX(('Opérations'!$B$6:$B$3005=$A377)*('Opérations'!$C$6:$C$3005="Crédit")*'Opérations'!$F$6:$F$3005))=0,"",SUMPRODUCT(MAX(('Opérations'!$B$6:$B$3005=$A377)*('Opérations'!$C$6:$C$3005="Crédit")*'Opérations'!$F$6:$F$3005))))</f>
      </c>
      <c r="I377" s="16">
        <f>IF($A377="","",IF(G377&lt;=0,"Soldé",IF(AND(H377&lt;&gt;"",H377&lt;TODAY()),"En retard",IF(AND(N(D377)&gt;0,G377&gt;D377),"Plafond dépassé","En cours"))))</f>
      </c>
      <c r="J377" s="17">
        <f>IF(OR($A377="",$B377="",N(G377)&lt;=0),"",HYPERLINK("https://wa.me/"&amp;IF(LEN(SUBSTITUTE(SUBSTITUTE(SUBSTITUTE(SUBSTITUTE(SUBSTITUTE($B377," ",""),"+",""),"-",""),".",""),"/",""))=9,"237"&amp;SUBSTITUTE(SUBSTITUTE(SUBSTITUTE(SUBSTITUTE(SUBSTITUTE($B377," ",""),"+",""),"-",""),".",""),"/",""),SUBSTITUTE(SUBSTITUTE(SUBSTITUTE(SUBSTITUTE(SUBSTITUTE($B377," ",""),"+",""),"-",""),".",""),"/",""))&amp;"?text="&amp;SUBSTITUTE("Bonjour "&amp;$A377&amp;", ici "&amp;'Paramètres'!$C$6&amp;". Petit rappel : il reste "&amp;FIXED(G377,0,TRUE)&amp;" FCFA à régler sur votre compte. Merci et bonne journée !"," ","%20"),"Relancer"))</f>
      </c>
      <c r="K377" s="16">
        <f>IF(N(G377)&gt;0,G377+ROW()/1000000,"")</f>
      </c>
    </row>
    <row r="378" spans="1:11" x14ac:dyDescent="0.25">
      <c r="A378" s="12"/>
      <c r="B378" s="12"/>
      <c r="C378" s="12"/>
      <c r="D378" s="13"/>
      <c r="E378" s="14">
        <f>IF($A378="","",SUMIFS('Opérations'!$E$6:$E$3005,'Opérations'!$B$6:$B$3005,$A378,'Opérations'!$C$6:$C$3005,"Crédit"))</f>
      </c>
      <c r="F378" s="14">
        <f>IF($A378="","",SUMIFS('Opérations'!$E$6:$E$3005,'Opérations'!$B$6:$B$3005,$A378,'Opérations'!$C$6:$C$3005,"Remboursement"))</f>
      </c>
      <c r="G378" s="14">
        <f>IF($A378="","",E378-F378)</f>
      </c>
      <c r="H378" s="15">
        <f>IF(OR($A378="",N(G378)&lt;=0),"",IF(SUMPRODUCT(MAX(('Opérations'!$B$6:$B$3005=$A378)*('Opérations'!$C$6:$C$3005="Crédit")*'Opérations'!$F$6:$F$3005))=0,"",SUMPRODUCT(MAX(('Opérations'!$B$6:$B$3005=$A378)*('Opérations'!$C$6:$C$3005="Crédit")*'Opérations'!$F$6:$F$3005))))</f>
      </c>
      <c r="I378" s="16">
        <f>IF($A378="","",IF(G378&lt;=0,"Soldé",IF(AND(H378&lt;&gt;"",H378&lt;TODAY()),"En retard",IF(AND(N(D378)&gt;0,G378&gt;D378),"Plafond dépassé","En cours"))))</f>
      </c>
      <c r="J378" s="17">
        <f>IF(OR($A378="",$B378="",N(G378)&lt;=0),"",HYPERLINK("https://wa.me/"&amp;IF(LEN(SUBSTITUTE(SUBSTITUTE(SUBSTITUTE(SUBSTITUTE(SUBSTITUTE($B378," ",""),"+",""),"-",""),".",""),"/",""))=9,"237"&amp;SUBSTITUTE(SUBSTITUTE(SUBSTITUTE(SUBSTITUTE(SUBSTITUTE($B378," ",""),"+",""),"-",""),".",""),"/",""),SUBSTITUTE(SUBSTITUTE(SUBSTITUTE(SUBSTITUTE(SUBSTITUTE($B378," ",""),"+",""),"-",""),".",""),"/",""))&amp;"?text="&amp;SUBSTITUTE("Bonjour "&amp;$A378&amp;", ici "&amp;'Paramètres'!$C$6&amp;". Petit rappel : il reste "&amp;FIXED(G378,0,TRUE)&amp;" FCFA à régler sur votre compte. Merci et bonne journée !"," ","%20"),"Relancer"))</f>
      </c>
      <c r="K378" s="16">
        <f>IF(N(G378)&gt;0,G378+ROW()/1000000,"")</f>
      </c>
    </row>
    <row r="379" spans="1:11" x14ac:dyDescent="0.25">
      <c r="A379" s="12"/>
      <c r="B379" s="12"/>
      <c r="C379" s="12"/>
      <c r="D379" s="13"/>
      <c r="E379" s="14">
        <f>IF($A379="","",SUMIFS('Opérations'!$E$6:$E$3005,'Opérations'!$B$6:$B$3005,$A379,'Opérations'!$C$6:$C$3005,"Crédit"))</f>
      </c>
      <c r="F379" s="14">
        <f>IF($A379="","",SUMIFS('Opérations'!$E$6:$E$3005,'Opérations'!$B$6:$B$3005,$A379,'Opérations'!$C$6:$C$3005,"Remboursement"))</f>
      </c>
      <c r="G379" s="14">
        <f>IF($A379="","",E379-F379)</f>
      </c>
      <c r="H379" s="15">
        <f>IF(OR($A379="",N(G379)&lt;=0),"",IF(SUMPRODUCT(MAX(('Opérations'!$B$6:$B$3005=$A379)*('Opérations'!$C$6:$C$3005="Crédit")*'Opérations'!$F$6:$F$3005))=0,"",SUMPRODUCT(MAX(('Opérations'!$B$6:$B$3005=$A379)*('Opérations'!$C$6:$C$3005="Crédit")*'Opérations'!$F$6:$F$3005))))</f>
      </c>
      <c r="I379" s="16">
        <f>IF($A379="","",IF(G379&lt;=0,"Soldé",IF(AND(H379&lt;&gt;"",H379&lt;TODAY()),"En retard",IF(AND(N(D379)&gt;0,G379&gt;D379),"Plafond dépassé","En cours"))))</f>
      </c>
      <c r="J379" s="17">
        <f>IF(OR($A379="",$B379="",N(G379)&lt;=0),"",HYPERLINK("https://wa.me/"&amp;IF(LEN(SUBSTITUTE(SUBSTITUTE(SUBSTITUTE(SUBSTITUTE(SUBSTITUTE($B379," ",""),"+",""),"-",""),".",""),"/",""))=9,"237"&amp;SUBSTITUTE(SUBSTITUTE(SUBSTITUTE(SUBSTITUTE(SUBSTITUTE($B379," ",""),"+",""),"-",""),".",""),"/",""),SUBSTITUTE(SUBSTITUTE(SUBSTITUTE(SUBSTITUTE(SUBSTITUTE($B379," ",""),"+",""),"-",""),".",""),"/",""))&amp;"?text="&amp;SUBSTITUTE("Bonjour "&amp;$A379&amp;", ici "&amp;'Paramètres'!$C$6&amp;". Petit rappel : il reste "&amp;FIXED(G379,0,TRUE)&amp;" FCFA à régler sur votre compte. Merci et bonne journée !"," ","%20"),"Relancer"))</f>
      </c>
      <c r="K379" s="16">
        <f>IF(N(G379)&gt;0,G379+ROW()/1000000,"")</f>
      </c>
    </row>
    <row r="380" spans="1:11" x14ac:dyDescent="0.25">
      <c r="A380" s="12"/>
      <c r="B380" s="12"/>
      <c r="C380" s="12"/>
      <c r="D380" s="13"/>
      <c r="E380" s="14">
        <f>IF($A380="","",SUMIFS('Opérations'!$E$6:$E$3005,'Opérations'!$B$6:$B$3005,$A380,'Opérations'!$C$6:$C$3005,"Crédit"))</f>
      </c>
      <c r="F380" s="14">
        <f>IF($A380="","",SUMIFS('Opérations'!$E$6:$E$3005,'Opérations'!$B$6:$B$3005,$A380,'Opérations'!$C$6:$C$3005,"Remboursement"))</f>
      </c>
      <c r="G380" s="14">
        <f>IF($A380="","",E380-F380)</f>
      </c>
      <c r="H380" s="15">
        <f>IF(OR($A380="",N(G380)&lt;=0),"",IF(SUMPRODUCT(MAX(('Opérations'!$B$6:$B$3005=$A380)*('Opérations'!$C$6:$C$3005="Crédit")*'Opérations'!$F$6:$F$3005))=0,"",SUMPRODUCT(MAX(('Opérations'!$B$6:$B$3005=$A380)*('Opérations'!$C$6:$C$3005="Crédit")*'Opérations'!$F$6:$F$3005))))</f>
      </c>
      <c r="I380" s="16">
        <f>IF($A380="","",IF(G380&lt;=0,"Soldé",IF(AND(H380&lt;&gt;"",H380&lt;TODAY()),"En retard",IF(AND(N(D380)&gt;0,G380&gt;D380),"Plafond dépassé","En cours"))))</f>
      </c>
      <c r="J380" s="17">
        <f>IF(OR($A380="",$B380="",N(G380)&lt;=0),"",HYPERLINK("https://wa.me/"&amp;IF(LEN(SUBSTITUTE(SUBSTITUTE(SUBSTITUTE(SUBSTITUTE(SUBSTITUTE($B380," ",""),"+",""),"-",""),".",""),"/",""))=9,"237"&amp;SUBSTITUTE(SUBSTITUTE(SUBSTITUTE(SUBSTITUTE(SUBSTITUTE($B380," ",""),"+",""),"-",""),".",""),"/",""),SUBSTITUTE(SUBSTITUTE(SUBSTITUTE(SUBSTITUTE(SUBSTITUTE($B380," ",""),"+",""),"-",""),".",""),"/",""))&amp;"?text="&amp;SUBSTITUTE("Bonjour "&amp;$A380&amp;", ici "&amp;'Paramètres'!$C$6&amp;". Petit rappel : il reste "&amp;FIXED(G380,0,TRUE)&amp;" FCFA à régler sur votre compte. Merci et bonne journée !"," ","%20"),"Relancer"))</f>
      </c>
      <c r="K380" s="16">
        <f>IF(N(G380)&gt;0,G380+ROW()/1000000,"")</f>
      </c>
    </row>
    <row r="381" spans="1:11" x14ac:dyDescent="0.25">
      <c r="A381" s="12"/>
      <c r="B381" s="12"/>
      <c r="C381" s="12"/>
      <c r="D381" s="13"/>
      <c r="E381" s="14">
        <f>IF($A381="","",SUMIFS('Opérations'!$E$6:$E$3005,'Opérations'!$B$6:$B$3005,$A381,'Opérations'!$C$6:$C$3005,"Crédit"))</f>
      </c>
      <c r="F381" s="14">
        <f>IF($A381="","",SUMIFS('Opérations'!$E$6:$E$3005,'Opérations'!$B$6:$B$3005,$A381,'Opérations'!$C$6:$C$3005,"Remboursement"))</f>
      </c>
      <c r="G381" s="14">
        <f>IF($A381="","",E381-F381)</f>
      </c>
      <c r="H381" s="15">
        <f>IF(OR($A381="",N(G381)&lt;=0),"",IF(SUMPRODUCT(MAX(('Opérations'!$B$6:$B$3005=$A381)*('Opérations'!$C$6:$C$3005="Crédit")*'Opérations'!$F$6:$F$3005))=0,"",SUMPRODUCT(MAX(('Opérations'!$B$6:$B$3005=$A381)*('Opérations'!$C$6:$C$3005="Crédit")*'Opérations'!$F$6:$F$3005))))</f>
      </c>
      <c r="I381" s="16">
        <f>IF($A381="","",IF(G381&lt;=0,"Soldé",IF(AND(H381&lt;&gt;"",H381&lt;TODAY()),"En retard",IF(AND(N(D381)&gt;0,G381&gt;D381),"Plafond dépassé","En cours"))))</f>
      </c>
      <c r="J381" s="17">
        <f>IF(OR($A381="",$B381="",N(G381)&lt;=0),"",HYPERLINK("https://wa.me/"&amp;IF(LEN(SUBSTITUTE(SUBSTITUTE(SUBSTITUTE(SUBSTITUTE(SUBSTITUTE($B381," ",""),"+",""),"-",""),".",""),"/",""))=9,"237"&amp;SUBSTITUTE(SUBSTITUTE(SUBSTITUTE(SUBSTITUTE(SUBSTITUTE($B381," ",""),"+",""),"-",""),".",""),"/",""),SUBSTITUTE(SUBSTITUTE(SUBSTITUTE(SUBSTITUTE(SUBSTITUTE($B381," ",""),"+",""),"-",""),".",""),"/",""))&amp;"?text="&amp;SUBSTITUTE("Bonjour "&amp;$A381&amp;", ici "&amp;'Paramètres'!$C$6&amp;". Petit rappel : il reste "&amp;FIXED(G381,0,TRUE)&amp;" FCFA à régler sur votre compte. Merci et bonne journée !"," ","%20"),"Relancer"))</f>
      </c>
      <c r="K381" s="16">
        <f>IF(N(G381)&gt;0,G381+ROW()/1000000,"")</f>
      </c>
    </row>
    <row r="382" spans="1:11" x14ac:dyDescent="0.25">
      <c r="A382" s="12"/>
      <c r="B382" s="12"/>
      <c r="C382" s="12"/>
      <c r="D382" s="13"/>
      <c r="E382" s="14">
        <f>IF($A382="","",SUMIFS('Opérations'!$E$6:$E$3005,'Opérations'!$B$6:$B$3005,$A382,'Opérations'!$C$6:$C$3005,"Crédit"))</f>
      </c>
      <c r="F382" s="14">
        <f>IF($A382="","",SUMIFS('Opérations'!$E$6:$E$3005,'Opérations'!$B$6:$B$3005,$A382,'Opérations'!$C$6:$C$3005,"Remboursement"))</f>
      </c>
      <c r="G382" s="14">
        <f>IF($A382="","",E382-F382)</f>
      </c>
      <c r="H382" s="15">
        <f>IF(OR($A382="",N(G382)&lt;=0),"",IF(SUMPRODUCT(MAX(('Opérations'!$B$6:$B$3005=$A382)*('Opérations'!$C$6:$C$3005="Crédit")*'Opérations'!$F$6:$F$3005))=0,"",SUMPRODUCT(MAX(('Opérations'!$B$6:$B$3005=$A382)*('Opérations'!$C$6:$C$3005="Crédit")*'Opérations'!$F$6:$F$3005))))</f>
      </c>
      <c r="I382" s="16">
        <f>IF($A382="","",IF(G382&lt;=0,"Soldé",IF(AND(H382&lt;&gt;"",H382&lt;TODAY()),"En retard",IF(AND(N(D382)&gt;0,G382&gt;D382),"Plafond dépassé","En cours"))))</f>
      </c>
      <c r="J382" s="17">
        <f>IF(OR($A382="",$B382="",N(G382)&lt;=0),"",HYPERLINK("https://wa.me/"&amp;IF(LEN(SUBSTITUTE(SUBSTITUTE(SUBSTITUTE(SUBSTITUTE(SUBSTITUTE($B382," ",""),"+",""),"-",""),".",""),"/",""))=9,"237"&amp;SUBSTITUTE(SUBSTITUTE(SUBSTITUTE(SUBSTITUTE(SUBSTITUTE($B382," ",""),"+",""),"-",""),".",""),"/",""),SUBSTITUTE(SUBSTITUTE(SUBSTITUTE(SUBSTITUTE(SUBSTITUTE($B382," ",""),"+",""),"-",""),".",""),"/",""))&amp;"?text="&amp;SUBSTITUTE("Bonjour "&amp;$A382&amp;", ici "&amp;'Paramètres'!$C$6&amp;". Petit rappel : il reste "&amp;FIXED(G382,0,TRUE)&amp;" FCFA à régler sur votre compte. Merci et bonne journée !"," ","%20"),"Relancer"))</f>
      </c>
      <c r="K382" s="16">
        <f>IF(N(G382)&gt;0,G382+ROW()/1000000,"")</f>
      </c>
    </row>
    <row r="383" spans="1:11" x14ac:dyDescent="0.25">
      <c r="A383" s="12"/>
      <c r="B383" s="12"/>
      <c r="C383" s="12"/>
      <c r="D383" s="13"/>
      <c r="E383" s="14">
        <f>IF($A383="","",SUMIFS('Opérations'!$E$6:$E$3005,'Opérations'!$B$6:$B$3005,$A383,'Opérations'!$C$6:$C$3005,"Crédit"))</f>
      </c>
      <c r="F383" s="14">
        <f>IF($A383="","",SUMIFS('Opérations'!$E$6:$E$3005,'Opérations'!$B$6:$B$3005,$A383,'Opérations'!$C$6:$C$3005,"Remboursement"))</f>
      </c>
      <c r="G383" s="14">
        <f>IF($A383="","",E383-F383)</f>
      </c>
      <c r="H383" s="15">
        <f>IF(OR($A383="",N(G383)&lt;=0),"",IF(SUMPRODUCT(MAX(('Opérations'!$B$6:$B$3005=$A383)*('Opérations'!$C$6:$C$3005="Crédit")*'Opérations'!$F$6:$F$3005))=0,"",SUMPRODUCT(MAX(('Opérations'!$B$6:$B$3005=$A383)*('Opérations'!$C$6:$C$3005="Crédit")*'Opérations'!$F$6:$F$3005))))</f>
      </c>
      <c r="I383" s="16">
        <f>IF($A383="","",IF(G383&lt;=0,"Soldé",IF(AND(H383&lt;&gt;"",H383&lt;TODAY()),"En retard",IF(AND(N(D383)&gt;0,G383&gt;D383),"Plafond dépassé","En cours"))))</f>
      </c>
      <c r="J383" s="17">
        <f>IF(OR($A383="",$B383="",N(G383)&lt;=0),"",HYPERLINK("https://wa.me/"&amp;IF(LEN(SUBSTITUTE(SUBSTITUTE(SUBSTITUTE(SUBSTITUTE(SUBSTITUTE($B383," ",""),"+",""),"-",""),".",""),"/",""))=9,"237"&amp;SUBSTITUTE(SUBSTITUTE(SUBSTITUTE(SUBSTITUTE(SUBSTITUTE($B383," ",""),"+",""),"-",""),".",""),"/",""),SUBSTITUTE(SUBSTITUTE(SUBSTITUTE(SUBSTITUTE(SUBSTITUTE($B383," ",""),"+",""),"-",""),".",""),"/",""))&amp;"?text="&amp;SUBSTITUTE("Bonjour "&amp;$A383&amp;", ici "&amp;'Paramètres'!$C$6&amp;". Petit rappel : il reste "&amp;FIXED(G383,0,TRUE)&amp;" FCFA à régler sur votre compte. Merci et bonne journée !"," ","%20"),"Relancer"))</f>
      </c>
      <c r="K383" s="16">
        <f>IF(N(G383)&gt;0,G383+ROW()/1000000,"")</f>
      </c>
    </row>
    <row r="384" spans="1:11" x14ac:dyDescent="0.25">
      <c r="A384" s="12"/>
      <c r="B384" s="12"/>
      <c r="C384" s="12"/>
      <c r="D384" s="13"/>
      <c r="E384" s="14">
        <f>IF($A384="","",SUMIFS('Opérations'!$E$6:$E$3005,'Opérations'!$B$6:$B$3005,$A384,'Opérations'!$C$6:$C$3005,"Crédit"))</f>
      </c>
      <c r="F384" s="14">
        <f>IF($A384="","",SUMIFS('Opérations'!$E$6:$E$3005,'Opérations'!$B$6:$B$3005,$A384,'Opérations'!$C$6:$C$3005,"Remboursement"))</f>
      </c>
      <c r="G384" s="14">
        <f>IF($A384="","",E384-F384)</f>
      </c>
      <c r="H384" s="15">
        <f>IF(OR($A384="",N(G384)&lt;=0),"",IF(SUMPRODUCT(MAX(('Opérations'!$B$6:$B$3005=$A384)*('Opérations'!$C$6:$C$3005="Crédit")*'Opérations'!$F$6:$F$3005))=0,"",SUMPRODUCT(MAX(('Opérations'!$B$6:$B$3005=$A384)*('Opérations'!$C$6:$C$3005="Crédit")*'Opérations'!$F$6:$F$3005))))</f>
      </c>
      <c r="I384" s="16">
        <f>IF($A384="","",IF(G384&lt;=0,"Soldé",IF(AND(H384&lt;&gt;"",H384&lt;TODAY()),"En retard",IF(AND(N(D384)&gt;0,G384&gt;D384),"Plafond dépassé","En cours"))))</f>
      </c>
      <c r="J384" s="17">
        <f>IF(OR($A384="",$B384="",N(G384)&lt;=0),"",HYPERLINK("https://wa.me/"&amp;IF(LEN(SUBSTITUTE(SUBSTITUTE(SUBSTITUTE(SUBSTITUTE(SUBSTITUTE($B384," ",""),"+",""),"-",""),".",""),"/",""))=9,"237"&amp;SUBSTITUTE(SUBSTITUTE(SUBSTITUTE(SUBSTITUTE(SUBSTITUTE($B384," ",""),"+",""),"-",""),".",""),"/",""),SUBSTITUTE(SUBSTITUTE(SUBSTITUTE(SUBSTITUTE(SUBSTITUTE($B384," ",""),"+",""),"-",""),".",""),"/",""))&amp;"?text="&amp;SUBSTITUTE("Bonjour "&amp;$A384&amp;", ici "&amp;'Paramètres'!$C$6&amp;". Petit rappel : il reste "&amp;FIXED(G384,0,TRUE)&amp;" FCFA à régler sur votre compte. Merci et bonne journée !"," ","%20"),"Relancer"))</f>
      </c>
      <c r="K384" s="16">
        <f>IF(N(G384)&gt;0,G384+ROW()/1000000,"")</f>
      </c>
    </row>
    <row r="385" spans="1:11" x14ac:dyDescent="0.25">
      <c r="A385" s="12"/>
      <c r="B385" s="12"/>
      <c r="C385" s="12"/>
      <c r="D385" s="13"/>
      <c r="E385" s="14">
        <f>IF($A385="","",SUMIFS('Opérations'!$E$6:$E$3005,'Opérations'!$B$6:$B$3005,$A385,'Opérations'!$C$6:$C$3005,"Crédit"))</f>
      </c>
      <c r="F385" s="14">
        <f>IF($A385="","",SUMIFS('Opérations'!$E$6:$E$3005,'Opérations'!$B$6:$B$3005,$A385,'Opérations'!$C$6:$C$3005,"Remboursement"))</f>
      </c>
      <c r="G385" s="14">
        <f>IF($A385="","",E385-F385)</f>
      </c>
      <c r="H385" s="15">
        <f>IF(OR($A385="",N(G385)&lt;=0),"",IF(SUMPRODUCT(MAX(('Opérations'!$B$6:$B$3005=$A385)*('Opérations'!$C$6:$C$3005="Crédit")*'Opérations'!$F$6:$F$3005))=0,"",SUMPRODUCT(MAX(('Opérations'!$B$6:$B$3005=$A385)*('Opérations'!$C$6:$C$3005="Crédit")*'Opérations'!$F$6:$F$3005))))</f>
      </c>
      <c r="I385" s="16">
        <f>IF($A385="","",IF(G385&lt;=0,"Soldé",IF(AND(H385&lt;&gt;"",H385&lt;TODAY()),"En retard",IF(AND(N(D385)&gt;0,G385&gt;D385),"Plafond dépassé","En cours"))))</f>
      </c>
      <c r="J385" s="17">
        <f>IF(OR($A385="",$B385="",N(G385)&lt;=0),"",HYPERLINK("https://wa.me/"&amp;IF(LEN(SUBSTITUTE(SUBSTITUTE(SUBSTITUTE(SUBSTITUTE(SUBSTITUTE($B385," ",""),"+",""),"-",""),".",""),"/",""))=9,"237"&amp;SUBSTITUTE(SUBSTITUTE(SUBSTITUTE(SUBSTITUTE(SUBSTITUTE($B385," ",""),"+",""),"-",""),".",""),"/",""),SUBSTITUTE(SUBSTITUTE(SUBSTITUTE(SUBSTITUTE(SUBSTITUTE($B385," ",""),"+",""),"-",""),".",""),"/",""))&amp;"?text="&amp;SUBSTITUTE("Bonjour "&amp;$A385&amp;", ici "&amp;'Paramètres'!$C$6&amp;". Petit rappel : il reste "&amp;FIXED(G385,0,TRUE)&amp;" FCFA à régler sur votre compte. Merci et bonne journée !"," ","%20"),"Relancer"))</f>
      </c>
      <c r="K385" s="16">
        <f>IF(N(G385)&gt;0,G385+ROW()/1000000,"")</f>
      </c>
    </row>
    <row r="386" spans="1:11" x14ac:dyDescent="0.25">
      <c r="A386" s="12"/>
      <c r="B386" s="12"/>
      <c r="C386" s="12"/>
      <c r="D386" s="13"/>
      <c r="E386" s="14">
        <f>IF($A386="","",SUMIFS('Opérations'!$E$6:$E$3005,'Opérations'!$B$6:$B$3005,$A386,'Opérations'!$C$6:$C$3005,"Crédit"))</f>
      </c>
      <c r="F386" s="14">
        <f>IF($A386="","",SUMIFS('Opérations'!$E$6:$E$3005,'Opérations'!$B$6:$B$3005,$A386,'Opérations'!$C$6:$C$3005,"Remboursement"))</f>
      </c>
      <c r="G386" s="14">
        <f>IF($A386="","",E386-F386)</f>
      </c>
      <c r="H386" s="15">
        <f>IF(OR($A386="",N(G386)&lt;=0),"",IF(SUMPRODUCT(MAX(('Opérations'!$B$6:$B$3005=$A386)*('Opérations'!$C$6:$C$3005="Crédit")*'Opérations'!$F$6:$F$3005))=0,"",SUMPRODUCT(MAX(('Opérations'!$B$6:$B$3005=$A386)*('Opérations'!$C$6:$C$3005="Crédit")*'Opérations'!$F$6:$F$3005))))</f>
      </c>
      <c r="I386" s="16">
        <f>IF($A386="","",IF(G386&lt;=0,"Soldé",IF(AND(H386&lt;&gt;"",H386&lt;TODAY()),"En retard",IF(AND(N(D386)&gt;0,G386&gt;D386),"Plafond dépassé","En cours"))))</f>
      </c>
      <c r="J386" s="17">
        <f>IF(OR($A386="",$B386="",N(G386)&lt;=0),"",HYPERLINK("https://wa.me/"&amp;IF(LEN(SUBSTITUTE(SUBSTITUTE(SUBSTITUTE(SUBSTITUTE(SUBSTITUTE($B386," ",""),"+",""),"-",""),".",""),"/",""))=9,"237"&amp;SUBSTITUTE(SUBSTITUTE(SUBSTITUTE(SUBSTITUTE(SUBSTITUTE($B386," ",""),"+",""),"-",""),".",""),"/",""),SUBSTITUTE(SUBSTITUTE(SUBSTITUTE(SUBSTITUTE(SUBSTITUTE($B386," ",""),"+",""),"-",""),".",""),"/",""))&amp;"?text="&amp;SUBSTITUTE("Bonjour "&amp;$A386&amp;", ici "&amp;'Paramètres'!$C$6&amp;". Petit rappel : il reste "&amp;FIXED(G386,0,TRUE)&amp;" FCFA à régler sur votre compte. Merci et bonne journée !"," ","%20"),"Relancer"))</f>
      </c>
      <c r="K386" s="16">
        <f>IF(N(G386)&gt;0,G386+ROW()/1000000,"")</f>
      </c>
    </row>
    <row r="387" spans="1:11" x14ac:dyDescent="0.25">
      <c r="A387" s="12"/>
      <c r="B387" s="12"/>
      <c r="C387" s="12"/>
      <c r="D387" s="13"/>
      <c r="E387" s="14">
        <f>IF($A387="","",SUMIFS('Opérations'!$E$6:$E$3005,'Opérations'!$B$6:$B$3005,$A387,'Opérations'!$C$6:$C$3005,"Crédit"))</f>
      </c>
      <c r="F387" s="14">
        <f>IF($A387="","",SUMIFS('Opérations'!$E$6:$E$3005,'Opérations'!$B$6:$B$3005,$A387,'Opérations'!$C$6:$C$3005,"Remboursement"))</f>
      </c>
      <c r="G387" s="14">
        <f>IF($A387="","",E387-F387)</f>
      </c>
      <c r="H387" s="15">
        <f>IF(OR($A387="",N(G387)&lt;=0),"",IF(SUMPRODUCT(MAX(('Opérations'!$B$6:$B$3005=$A387)*('Opérations'!$C$6:$C$3005="Crédit")*'Opérations'!$F$6:$F$3005))=0,"",SUMPRODUCT(MAX(('Opérations'!$B$6:$B$3005=$A387)*('Opérations'!$C$6:$C$3005="Crédit")*'Opérations'!$F$6:$F$3005))))</f>
      </c>
      <c r="I387" s="16">
        <f>IF($A387="","",IF(G387&lt;=0,"Soldé",IF(AND(H387&lt;&gt;"",H387&lt;TODAY()),"En retard",IF(AND(N(D387)&gt;0,G387&gt;D387),"Plafond dépassé","En cours"))))</f>
      </c>
      <c r="J387" s="17">
        <f>IF(OR($A387="",$B387="",N(G387)&lt;=0),"",HYPERLINK("https://wa.me/"&amp;IF(LEN(SUBSTITUTE(SUBSTITUTE(SUBSTITUTE(SUBSTITUTE(SUBSTITUTE($B387," ",""),"+",""),"-",""),".",""),"/",""))=9,"237"&amp;SUBSTITUTE(SUBSTITUTE(SUBSTITUTE(SUBSTITUTE(SUBSTITUTE($B387," ",""),"+",""),"-",""),".",""),"/",""),SUBSTITUTE(SUBSTITUTE(SUBSTITUTE(SUBSTITUTE(SUBSTITUTE($B387," ",""),"+",""),"-",""),".",""),"/",""))&amp;"?text="&amp;SUBSTITUTE("Bonjour "&amp;$A387&amp;", ici "&amp;'Paramètres'!$C$6&amp;". Petit rappel : il reste "&amp;FIXED(G387,0,TRUE)&amp;" FCFA à régler sur votre compte. Merci et bonne journée !"," ","%20"),"Relancer"))</f>
      </c>
      <c r="K387" s="16">
        <f>IF(N(G387)&gt;0,G387+ROW()/1000000,"")</f>
      </c>
    </row>
    <row r="388" spans="1:11" x14ac:dyDescent="0.25">
      <c r="A388" s="12"/>
      <c r="B388" s="12"/>
      <c r="C388" s="12"/>
      <c r="D388" s="13"/>
      <c r="E388" s="14">
        <f>IF($A388="","",SUMIFS('Opérations'!$E$6:$E$3005,'Opérations'!$B$6:$B$3005,$A388,'Opérations'!$C$6:$C$3005,"Crédit"))</f>
      </c>
      <c r="F388" s="14">
        <f>IF($A388="","",SUMIFS('Opérations'!$E$6:$E$3005,'Opérations'!$B$6:$B$3005,$A388,'Opérations'!$C$6:$C$3005,"Remboursement"))</f>
      </c>
      <c r="G388" s="14">
        <f>IF($A388="","",E388-F388)</f>
      </c>
      <c r="H388" s="15">
        <f>IF(OR($A388="",N(G388)&lt;=0),"",IF(SUMPRODUCT(MAX(('Opérations'!$B$6:$B$3005=$A388)*('Opérations'!$C$6:$C$3005="Crédit")*'Opérations'!$F$6:$F$3005))=0,"",SUMPRODUCT(MAX(('Opérations'!$B$6:$B$3005=$A388)*('Opérations'!$C$6:$C$3005="Crédit")*'Opérations'!$F$6:$F$3005))))</f>
      </c>
      <c r="I388" s="16">
        <f>IF($A388="","",IF(G388&lt;=0,"Soldé",IF(AND(H388&lt;&gt;"",H388&lt;TODAY()),"En retard",IF(AND(N(D388)&gt;0,G388&gt;D388),"Plafond dépassé","En cours"))))</f>
      </c>
      <c r="J388" s="17">
        <f>IF(OR($A388="",$B388="",N(G388)&lt;=0),"",HYPERLINK("https://wa.me/"&amp;IF(LEN(SUBSTITUTE(SUBSTITUTE(SUBSTITUTE(SUBSTITUTE(SUBSTITUTE($B388," ",""),"+",""),"-",""),".",""),"/",""))=9,"237"&amp;SUBSTITUTE(SUBSTITUTE(SUBSTITUTE(SUBSTITUTE(SUBSTITUTE($B388," ",""),"+",""),"-",""),".",""),"/",""),SUBSTITUTE(SUBSTITUTE(SUBSTITUTE(SUBSTITUTE(SUBSTITUTE($B388," ",""),"+",""),"-",""),".",""),"/",""))&amp;"?text="&amp;SUBSTITUTE("Bonjour "&amp;$A388&amp;", ici "&amp;'Paramètres'!$C$6&amp;". Petit rappel : il reste "&amp;FIXED(G388,0,TRUE)&amp;" FCFA à régler sur votre compte. Merci et bonne journée !"," ","%20"),"Relancer"))</f>
      </c>
      <c r="K388" s="16">
        <f>IF(N(G388)&gt;0,G388+ROW()/1000000,"")</f>
      </c>
    </row>
    <row r="389" spans="1:11" x14ac:dyDescent="0.25">
      <c r="A389" s="12"/>
      <c r="B389" s="12"/>
      <c r="C389" s="12"/>
      <c r="D389" s="13"/>
      <c r="E389" s="14">
        <f>IF($A389="","",SUMIFS('Opérations'!$E$6:$E$3005,'Opérations'!$B$6:$B$3005,$A389,'Opérations'!$C$6:$C$3005,"Crédit"))</f>
      </c>
      <c r="F389" s="14">
        <f>IF($A389="","",SUMIFS('Opérations'!$E$6:$E$3005,'Opérations'!$B$6:$B$3005,$A389,'Opérations'!$C$6:$C$3005,"Remboursement"))</f>
      </c>
      <c r="G389" s="14">
        <f>IF($A389="","",E389-F389)</f>
      </c>
      <c r="H389" s="15">
        <f>IF(OR($A389="",N(G389)&lt;=0),"",IF(SUMPRODUCT(MAX(('Opérations'!$B$6:$B$3005=$A389)*('Opérations'!$C$6:$C$3005="Crédit")*'Opérations'!$F$6:$F$3005))=0,"",SUMPRODUCT(MAX(('Opérations'!$B$6:$B$3005=$A389)*('Opérations'!$C$6:$C$3005="Crédit")*'Opérations'!$F$6:$F$3005))))</f>
      </c>
      <c r="I389" s="16">
        <f>IF($A389="","",IF(G389&lt;=0,"Soldé",IF(AND(H389&lt;&gt;"",H389&lt;TODAY()),"En retard",IF(AND(N(D389)&gt;0,G389&gt;D389),"Plafond dépassé","En cours"))))</f>
      </c>
      <c r="J389" s="17">
        <f>IF(OR($A389="",$B389="",N(G389)&lt;=0),"",HYPERLINK("https://wa.me/"&amp;IF(LEN(SUBSTITUTE(SUBSTITUTE(SUBSTITUTE(SUBSTITUTE(SUBSTITUTE($B389," ",""),"+",""),"-",""),".",""),"/",""))=9,"237"&amp;SUBSTITUTE(SUBSTITUTE(SUBSTITUTE(SUBSTITUTE(SUBSTITUTE($B389," ",""),"+",""),"-",""),".",""),"/",""),SUBSTITUTE(SUBSTITUTE(SUBSTITUTE(SUBSTITUTE(SUBSTITUTE($B389," ",""),"+",""),"-",""),".",""),"/",""))&amp;"?text="&amp;SUBSTITUTE("Bonjour "&amp;$A389&amp;", ici "&amp;'Paramètres'!$C$6&amp;". Petit rappel : il reste "&amp;FIXED(G389,0,TRUE)&amp;" FCFA à régler sur votre compte. Merci et bonne journée !"," ","%20"),"Relancer"))</f>
      </c>
      <c r="K389" s="16">
        <f>IF(N(G389)&gt;0,G389+ROW()/1000000,"")</f>
      </c>
    </row>
    <row r="390" spans="1:11" x14ac:dyDescent="0.25">
      <c r="A390" s="12"/>
      <c r="B390" s="12"/>
      <c r="C390" s="12"/>
      <c r="D390" s="13"/>
      <c r="E390" s="14">
        <f>IF($A390="","",SUMIFS('Opérations'!$E$6:$E$3005,'Opérations'!$B$6:$B$3005,$A390,'Opérations'!$C$6:$C$3005,"Crédit"))</f>
      </c>
      <c r="F390" s="14">
        <f>IF($A390="","",SUMIFS('Opérations'!$E$6:$E$3005,'Opérations'!$B$6:$B$3005,$A390,'Opérations'!$C$6:$C$3005,"Remboursement"))</f>
      </c>
      <c r="G390" s="14">
        <f>IF($A390="","",E390-F390)</f>
      </c>
      <c r="H390" s="15">
        <f>IF(OR($A390="",N(G390)&lt;=0),"",IF(SUMPRODUCT(MAX(('Opérations'!$B$6:$B$3005=$A390)*('Opérations'!$C$6:$C$3005="Crédit")*'Opérations'!$F$6:$F$3005))=0,"",SUMPRODUCT(MAX(('Opérations'!$B$6:$B$3005=$A390)*('Opérations'!$C$6:$C$3005="Crédit")*'Opérations'!$F$6:$F$3005))))</f>
      </c>
      <c r="I390" s="16">
        <f>IF($A390="","",IF(G390&lt;=0,"Soldé",IF(AND(H390&lt;&gt;"",H390&lt;TODAY()),"En retard",IF(AND(N(D390)&gt;0,G390&gt;D390),"Plafond dépassé","En cours"))))</f>
      </c>
      <c r="J390" s="17">
        <f>IF(OR($A390="",$B390="",N(G390)&lt;=0),"",HYPERLINK("https://wa.me/"&amp;IF(LEN(SUBSTITUTE(SUBSTITUTE(SUBSTITUTE(SUBSTITUTE(SUBSTITUTE($B390," ",""),"+",""),"-",""),".",""),"/",""))=9,"237"&amp;SUBSTITUTE(SUBSTITUTE(SUBSTITUTE(SUBSTITUTE(SUBSTITUTE($B390," ",""),"+",""),"-",""),".",""),"/",""),SUBSTITUTE(SUBSTITUTE(SUBSTITUTE(SUBSTITUTE(SUBSTITUTE($B390," ",""),"+",""),"-",""),".",""),"/",""))&amp;"?text="&amp;SUBSTITUTE("Bonjour "&amp;$A390&amp;", ici "&amp;'Paramètres'!$C$6&amp;". Petit rappel : il reste "&amp;FIXED(G390,0,TRUE)&amp;" FCFA à régler sur votre compte. Merci et bonne journée !"," ","%20"),"Relancer"))</f>
      </c>
      <c r="K390" s="16">
        <f>IF(N(G390)&gt;0,G390+ROW()/1000000,"")</f>
      </c>
    </row>
    <row r="391" spans="1:11" x14ac:dyDescent="0.25">
      <c r="A391" s="12"/>
      <c r="B391" s="12"/>
      <c r="C391" s="12"/>
      <c r="D391" s="13"/>
      <c r="E391" s="14">
        <f>IF($A391="","",SUMIFS('Opérations'!$E$6:$E$3005,'Opérations'!$B$6:$B$3005,$A391,'Opérations'!$C$6:$C$3005,"Crédit"))</f>
      </c>
      <c r="F391" s="14">
        <f>IF($A391="","",SUMIFS('Opérations'!$E$6:$E$3005,'Opérations'!$B$6:$B$3005,$A391,'Opérations'!$C$6:$C$3005,"Remboursement"))</f>
      </c>
      <c r="G391" s="14">
        <f>IF($A391="","",E391-F391)</f>
      </c>
      <c r="H391" s="15">
        <f>IF(OR($A391="",N(G391)&lt;=0),"",IF(SUMPRODUCT(MAX(('Opérations'!$B$6:$B$3005=$A391)*('Opérations'!$C$6:$C$3005="Crédit")*'Opérations'!$F$6:$F$3005))=0,"",SUMPRODUCT(MAX(('Opérations'!$B$6:$B$3005=$A391)*('Opérations'!$C$6:$C$3005="Crédit")*'Opérations'!$F$6:$F$3005))))</f>
      </c>
      <c r="I391" s="16">
        <f>IF($A391="","",IF(G391&lt;=0,"Soldé",IF(AND(H391&lt;&gt;"",H391&lt;TODAY()),"En retard",IF(AND(N(D391)&gt;0,G391&gt;D391),"Plafond dépassé","En cours"))))</f>
      </c>
      <c r="J391" s="17">
        <f>IF(OR($A391="",$B391="",N(G391)&lt;=0),"",HYPERLINK("https://wa.me/"&amp;IF(LEN(SUBSTITUTE(SUBSTITUTE(SUBSTITUTE(SUBSTITUTE(SUBSTITUTE($B391," ",""),"+",""),"-",""),".",""),"/",""))=9,"237"&amp;SUBSTITUTE(SUBSTITUTE(SUBSTITUTE(SUBSTITUTE(SUBSTITUTE($B391," ",""),"+",""),"-",""),".",""),"/",""),SUBSTITUTE(SUBSTITUTE(SUBSTITUTE(SUBSTITUTE(SUBSTITUTE($B391," ",""),"+",""),"-",""),".",""),"/",""))&amp;"?text="&amp;SUBSTITUTE("Bonjour "&amp;$A391&amp;", ici "&amp;'Paramètres'!$C$6&amp;". Petit rappel : il reste "&amp;FIXED(G391,0,TRUE)&amp;" FCFA à régler sur votre compte. Merci et bonne journée !"," ","%20"),"Relancer"))</f>
      </c>
      <c r="K391" s="16">
        <f>IF(N(G391)&gt;0,G391+ROW()/1000000,"")</f>
      </c>
    </row>
    <row r="392" spans="1:11" x14ac:dyDescent="0.25">
      <c r="A392" s="12"/>
      <c r="B392" s="12"/>
      <c r="C392" s="12"/>
      <c r="D392" s="13"/>
      <c r="E392" s="14">
        <f>IF($A392="","",SUMIFS('Opérations'!$E$6:$E$3005,'Opérations'!$B$6:$B$3005,$A392,'Opérations'!$C$6:$C$3005,"Crédit"))</f>
      </c>
      <c r="F392" s="14">
        <f>IF($A392="","",SUMIFS('Opérations'!$E$6:$E$3005,'Opérations'!$B$6:$B$3005,$A392,'Opérations'!$C$6:$C$3005,"Remboursement"))</f>
      </c>
      <c r="G392" s="14">
        <f>IF($A392="","",E392-F392)</f>
      </c>
      <c r="H392" s="15">
        <f>IF(OR($A392="",N(G392)&lt;=0),"",IF(SUMPRODUCT(MAX(('Opérations'!$B$6:$B$3005=$A392)*('Opérations'!$C$6:$C$3005="Crédit")*'Opérations'!$F$6:$F$3005))=0,"",SUMPRODUCT(MAX(('Opérations'!$B$6:$B$3005=$A392)*('Opérations'!$C$6:$C$3005="Crédit")*'Opérations'!$F$6:$F$3005))))</f>
      </c>
      <c r="I392" s="16">
        <f>IF($A392="","",IF(G392&lt;=0,"Soldé",IF(AND(H392&lt;&gt;"",H392&lt;TODAY()),"En retard",IF(AND(N(D392)&gt;0,G392&gt;D392),"Plafond dépassé","En cours"))))</f>
      </c>
      <c r="J392" s="17">
        <f>IF(OR($A392="",$B392="",N(G392)&lt;=0),"",HYPERLINK("https://wa.me/"&amp;IF(LEN(SUBSTITUTE(SUBSTITUTE(SUBSTITUTE(SUBSTITUTE(SUBSTITUTE($B392," ",""),"+",""),"-",""),".",""),"/",""))=9,"237"&amp;SUBSTITUTE(SUBSTITUTE(SUBSTITUTE(SUBSTITUTE(SUBSTITUTE($B392," ",""),"+",""),"-",""),".",""),"/",""),SUBSTITUTE(SUBSTITUTE(SUBSTITUTE(SUBSTITUTE(SUBSTITUTE($B392," ",""),"+",""),"-",""),".",""),"/",""))&amp;"?text="&amp;SUBSTITUTE("Bonjour "&amp;$A392&amp;", ici "&amp;'Paramètres'!$C$6&amp;". Petit rappel : il reste "&amp;FIXED(G392,0,TRUE)&amp;" FCFA à régler sur votre compte. Merci et bonne journée !"," ","%20"),"Relancer"))</f>
      </c>
      <c r="K392" s="16">
        <f>IF(N(G392)&gt;0,G392+ROW()/1000000,"")</f>
      </c>
    </row>
    <row r="393" spans="1:11" x14ac:dyDescent="0.25">
      <c r="A393" s="12"/>
      <c r="B393" s="12"/>
      <c r="C393" s="12"/>
      <c r="D393" s="13"/>
      <c r="E393" s="14">
        <f>IF($A393="","",SUMIFS('Opérations'!$E$6:$E$3005,'Opérations'!$B$6:$B$3005,$A393,'Opérations'!$C$6:$C$3005,"Crédit"))</f>
      </c>
      <c r="F393" s="14">
        <f>IF($A393="","",SUMIFS('Opérations'!$E$6:$E$3005,'Opérations'!$B$6:$B$3005,$A393,'Opérations'!$C$6:$C$3005,"Remboursement"))</f>
      </c>
      <c r="G393" s="14">
        <f>IF($A393="","",E393-F393)</f>
      </c>
      <c r="H393" s="15">
        <f>IF(OR($A393="",N(G393)&lt;=0),"",IF(SUMPRODUCT(MAX(('Opérations'!$B$6:$B$3005=$A393)*('Opérations'!$C$6:$C$3005="Crédit")*'Opérations'!$F$6:$F$3005))=0,"",SUMPRODUCT(MAX(('Opérations'!$B$6:$B$3005=$A393)*('Opérations'!$C$6:$C$3005="Crédit")*'Opérations'!$F$6:$F$3005))))</f>
      </c>
      <c r="I393" s="16">
        <f>IF($A393="","",IF(G393&lt;=0,"Soldé",IF(AND(H393&lt;&gt;"",H393&lt;TODAY()),"En retard",IF(AND(N(D393)&gt;0,G393&gt;D393),"Plafond dépassé","En cours"))))</f>
      </c>
      <c r="J393" s="17">
        <f>IF(OR($A393="",$B393="",N(G393)&lt;=0),"",HYPERLINK("https://wa.me/"&amp;IF(LEN(SUBSTITUTE(SUBSTITUTE(SUBSTITUTE(SUBSTITUTE(SUBSTITUTE($B393," ",""),"+",""),"-",""),".",""),"/",""))=9,"237"&amp;SUBSTITUTE(SUBSTITUTE(SUBSTITUTE(SUBSTITUTE(SUBSTITUTE($B393," ",""),"+",""),"-",""),".",""),"/",""),SUBSTITUTE(SUBSTITUTE(SUBSTITUTE(SUBSTITUTE(SUBSTITUTE($B393," ",""),"+",""),"-",""),".",""),"/",""))&amp;"?text="&amp;SUBSTITUTE("Bonjour "&amp;$A393&amp;", ici "&amp;'Paramètres'!$C$6&amp;". Petit rappel : il reste "&amp;FIXED(G393,0,TRUE)&amp;" FCFA à régler sur votre compte. Merci et bonne journée !"," ","%20"),"Relancer"))</f>
      </c>
      <c r="K393" s="16">
        <f>IF(N(G393)&gt;0,G393+ROW()/1000000,"")</f>
      </c>
    </row>
    <row r="394" spans="1:11" x14ac:dyDescent="0.25">
      <c r="A394" s="12"/>
      <c r="B394" s="12"/>
      <c r="C394" s="12"/>
      <c r="D394" s="13"/>
      <c r="E394" s="14">
        <f>IF($A394="","",SUMIFS('Opérations'!$E$6:$E$3005,'Opérations'!$B$6:$B$3005,$A394,'Opérations'!$C$6:$C$3005,"Crédit"))</f>
      </c>
      <c r="F394" s="14">
        <f>IF($A394="","",SUMIFS('Opérations'!$E$6:$E$3005,'Opérations'!$B$6:$B$3005,$A394,'Opérations'!$C$6:$C$3005,"Remboursement"))</f>
      </c>
      <c r="G394" s="14">
        <f>IF($A394="","",E394-F394)</f>
      </c>
      <c r="H394" s="15">
        <f>IF(OR($A394="",N(G394)&lt;=0),"",IF(SUMPRODUCT(MAX(('Opérations'!$B$6:$B$3005=$A394)*('Opérations'!$C$6:$C$3005="Crédit")*'Opérations'!$F$6:$F$3005))=0,"",SUMPRODUCT(MAX(('Opérations'!$B$6:$B$3005=$A394)*('Opérations'!$C$6:$C$3005="Crédit")*'Opérations'!$F$6:$F$3005))))</f>
      </c>
      <c r="I394" s="16">
        <f>IF($A394="","",IF(G394&lt;=0,"Soldé",IF(AND(H394&lt;&gt;"",H394&lt;TODAY()),"En retard",IF(AND(N(D394)&gt;0,G394&gt;D394),"Plafond dépassé","En cours"))))</f>
      </c>
      <c r="J394" s="17">
        <f>IF(OR($A394="",$B394="",N(G394)&lt;=0),"",HYPERLINK("https://wa.me/"&amp;IF(LEN(SUBSTITUTE(SUBSTITUTE(SUBSTITUTE(SUBSTITUTE(SUBSTITUTE($B394," ",""),"+",""),"-",""),".",""),"/",""))=9,"237"&amp;SUBSTITUTE(SUBSTITUTE(SUBSTITUTE(SUBSTITUTE(SUBSTITUTE($B394," ",""),"+",""),"-",""),".",""),"/",""),SUBSTITUTE(SUBSTITUTE(SUBSTITUTE(SUBSTITUTE(SUBSTITUTE($B394," ",""),"+",""),"-",""),".",""),"/",""))&amp;"?text="&amp;SUBSTITUTE("Bonjour "&amp;$A394&amp;", ici "&amp;'Paramètres'!$C$6&amp;". Petit rappel : il reste "&amp;FIXED(G394,0,TRUE)&amp;" FCFA à régler sur votre compte. Merci et bonne journée !"," ","%20"),"Relancer"))</f>
      </c>
      <c r="K394" s="16">
        <f>IF(N(G394)&gt;0,G394+ROW()/1000000,"")</f>
      </c>
    </row>
    <row r="395" spans="1:11" x14ac:dyDescent="0.25">
      <c r="A395" s="12"/>
      <c r="B395" s="12"/>
      <c r="C395" s="12"/>
      <c r="D395" s="13"/>
      <c r="E395" s="14">
        <f>IF($A395="","",SUMIFS('Opérations'!$E$6:$E$3005,'Opérations'!$B$6:$B$3005,$A395,'Opérations'!$C$6:$C$3005,"Crédit"))</f>
      </c>
      <c r="F395" s="14">
        <f>IF($A395="","",SUMIFS('Opérations'!$E$6:$E$3005,'Opérations'!$B$6:$B$3005,$A395,'Opérations'!$C$6:$C$3005,"Remboursement"))</f>
      </c>
      <c r="G395" s="14">
        <f>IF($A395="","",E395-F395)</f>
      </c>
      <c r="H395" s="15">
        <f>IF(OR($A395="",N(G395)&lt;=0),"",IF(SUMPRODUCT(MAX(('Opérations'!$B$6:$B$3005=$A395)*('Opérations'!$C$6:$C$3005="Crédit")*'Opérations'!$F$6:$F$3005))=0,"",SUMPRODUCT(MAX(('Opérations'!$B$6:$B$3005=$A395)*('Opérations'!$C$6:$C$3005="Crédit")*'Opérations'!$F$6:$F$3005))))</f>
      </c>
      <c r="I395" s="16">
        <f>IF($A395="","",IF(G395&lt;=0,"Soldé",IF(AND(H395&lt;&gt;"",H395&lt;TODAY()),"En retard",IF(AND(N(D395)&gt;0,G395&gt;D395),"Plafond dépassé","En cours"))))</f>
      </c>
      <c r="J395" s="17">
        <f>IF(OR($A395="",$B395="",N(G395)&lt;=0),"",HYPERLINK("https://wa.me/"&amp;IF(LEN(SUBSTITUTE(SUBSTITUTE(SUBSTITUTE(SUBSTITUTE(SUBSTITUTE($B395," ",""),"+",""),"-",""),".",""),"/",""))=9,"237"&amp;SUBSTITUTE(SUBSTITUTE(SUBSTITUTE(SUBSTITUTE(SUBSTITUTE($B395," ",""),"+",""),"-",""),".",""),"/",""),SUBSTITUTE(SUBSTITUTE(SUBSTITUTE(SUBSTITUTE(SUBSTITUTE($B395," ",""),"+",""),"-",""),".",""),"/",""))&amp;"?text="&amp;SUBSTITUTE("Bonjour "&amp;$A395&amp;", ici "&amp;'Paramètres'!$C$6&amp;". Petit rappel : il reste "&amp;FIXED(G395,0,TRUE)&amp;" FCFA à régler sur votre compte. Merci et bonne journée !"," ","%20"),"Relancer"))</f>
      </c>
      <c r="K395" s="16">
        <f>IF(N(G395)&gt;0,G395+ROW()/1000000,"")</f>
      </c>
    </row>
    <row r="396" spans="1:11" x14ac:dyDescent="0.25">
      <c r="A396" s="12"/>
      <c r="B396" s="12"/>
      <c r="C396" s="12"/>
      <c r="D396" s="13"/>
      <c r="E396" s="14">
        <f>IF($A396="","",SUMIFS('Opérations'!$E$6:$E$3005,'Opérations'!$B$6:$B$3005,$A396,'Opérations'!$C$6:$C$3005,"Crédit"))</f>
      </c>
      <c r="F396" s="14">
        <f>IF($A396="","",SUMIFS('Opérations'!$E$6:$E$3005,'Opérations'!$B$6:$B$3005,$A396,'Opérations'!$C$6:$C$3005,"Remboursement"))</f>
      </c>
      <c r="G396" s="14">
        <f>IF($A396="","",E396-F396)</f>
      </c>
      <c r="H396" s="15">
        <f>IF(OR($A396="",N(G396)&lt;=0),"",IF(SUMPRODUCT(MAX(('Opérations'!$B$6:$B$3005=$A396)*('Opérations'!$C$6:$C$3005="Crédit")*'Opérations'!$F$6:$F$3005))=0,"",SUMPRODUCT(MAX(('Opérations'!$B$6:$B$3005=$A396)*('Opérations'!$C$6:$C$3005="Crédit")*'Opérations'!$F$6:$F$3005))))</f>
      </c>
      <c r="I396" s="16">
        <f>IF($A396="","",IF(G396&lt;=0,"Soldé",IF(AND(H396&lt;&gt;"",H396&lt;TODAY()),"En retard",IF(AND(N(D396)&gt;0,G396&gt;D396),"Plafond dépassé","En cours"))))</f>
      </c>
      <c r="J396" s="17">
        <f>IF(OR($A396="",$B396="",N(G396)&lt;=0),"",HYPERLINK("https://wa.me/"&amp;IF(LEN(SUBSTITUTE(SUBSTITUTE(SUBSTITUTE(SUBSTITUTE(SUBSTITUTE($B396," ",""),"+",""),"-",""),".",""),"/",""))=9,"237"&amp;SUBSTITUTE(SUBSTITUTE(SUBSTITUTE(SUBSTITUTE(SUBSTITUTE($B396," ",""),"+",""),"-",""),".",""),"/",""),SUBSTITUTE(SUBSTITUTE(SUBSTITUTE(SUBSTITUTE(SUBSTITUTE($B396," ",""),"+",""),"-",""),".",""),"/",""))&amp;"?text="&amp;SUBSTITUTE("Bonjour "&amp;$A396&amp;", ici "&amp;'Paramètres'!$C$6&amp;". Petit rappel : il reste "&amp;FIXED(G396,0,TRUE)&amp;" FCFA à régler sur votre compte. Merci et bonne journée !"," ","%20"),"Relancer"))</f>
      </c>
      <c r="K396" s="16">
        <f>IF(N(G396)&gt;0,G396+ROW()/1000000,"")</f>
      </c>
    </row>
    <row r="397" spans="1:11" x14ac:dyDescent="0.25">
      <c r="A397" s="12"/>
      <c r="B397" s="12"/>
      <c r="C397" s="12"/>
      <c r="D397" s="13"/>
      <c r="E397" s="14">
        <f>IF($A397="","",SUMIFS('Opérations'!$E$6:$E$3005,'Opérations'!$B$6:$B$3005,$A397,'Opérations'!$C$6:$C$3005,"Crédit"))</f>
      </c>
      <c r="F397" s="14">
        <f>IF($A397="","",SUMIFS('Opérations'!$E$6:$E$3005,'Opérations'!$B$6:$B$3005,$A397,'Opérations'!$C$6:$C$3005,"Remboursement"))</f>
      </c>
      <c r="G397" s="14">
        <f>IF($A397="","",E397-F397)</f>
      </c>
      <c r="H397" s="15">
        <f>IF(OR($A397="",N(G397)&lt;=0),"",IF(SUMPRODUCT(MAX(('Opérations'!$B$6:$B$3005=$A397)*('Opérations'!$C$6:$C$3005="Crédit")*'Opérations'!$F$6:$F$3005))=0,"",SUMPRODUCT(MAX(('Opérations'!$B$6:$B$3005=$A397)*('Opérations'!$C$6:$C$3005="Crédit")*'Opérations'!$F$6:$F$3005))))</f>
      </c>
      <c r="I397" s="16">
        <f>IF($A397="","",IF(G397&lt;=0,"Soldé",IF(AND(H397&lt;&gt;"",H397&lt;TODAY()),"En retard",IF(AND(N(D397)&gt;0,G397&gt;D397),"Plafond dépassé","En cours"))))</f>
      </c>
      <c r="J397" s="17">
        <f>IF(OR($A397="",$B397="",N(G397)&lt;=0),"",HYPERLINK("https://wa.me/"&amp;IF(LEN(SUBSTITUTE(SUBSTITUTE(SUBSTITUTE(SUBSTITUTE(SUBSTITUTE($B397," ",""),"+",""),"-",""),".",""),"/",""))=9,"237"&amp;SUBSTITUTE(SUBSTITUTE(SUBSTITUTE(SUBSTITUTE(SUBSTITUTE($B397," ",""),"+",""),"-",""),".",""),"/",""),SUBSTITUTE(SUBSTITUTE(SUBSTITUTE(SUBSTITUTE(SUBSTITUTE($B397," ",""),"+",""),"-",""),".",""),"/",""))&amp;"?text="&amp;SUBSTITUTE("Bonjour "&amp;$A397&amp;", ici "&amp;'Paramètres'!$C$6&amp;". Petit rappel : il reste "&amp;FIXED(G397,0,TRUE)&amp;" FCFA à régler sur votre compte. Merci et bonne journée !"," ","%20"),"Relancer"))</f>
      </c>
      <c r="K397" s="16">
        <f>IF(N(G397)&gt;0,G397+ROW()/1000000,"")</f>
      </c>
    </row>
    <row r="398" spans="1:11" x14ac:dyDescent="0.25">
      <c r="A398" s="12"/>
      <c r="B398" s="12"/>
      <c r="C398" s="12"/>
      <c r="D398" s="13"/>
      <c r="E398" s="14">
        <f>IF($A398="","",SUMIFS('Opérations'!$E$6:$E$3005,'Opérations'!$B$6:$B$3005,$A398,'Opérations'!$C$6:$C$3005,"Crédit"))</f>
      </c>
      <c r="F398" s="14">
        <f>IF($A398="","",SUMIFS('Opérations'!$E$6:$E$3005,'Opérations'!$B$6:$B$3005,$A398,'Opérations'!$C$6:$C$3005,"Remboursement"))</f>
      </c>
      <c r="G398" s="14">
        <f>IF($A398="","",E398-F398)</f>
      </c>
      <c r="H398" s="15">
        <f>IF(OR($A398="",N(G398)&lt;=0),"",IF(SUMPRODUCT(MAX(('Opérations'!$B$6:$B$3005=$A398)*('Opérations'!$C$6:$C$3005="Crédit")*'Opérations'!$F$6:$F$3005))=0,"",SUMPRODUCT(MAX(('Opérations'!$B$6:$B$3005=$A398)*('Opérations'!$C$6:$C$3005="Crédit")*'Opérations'!$F$6:$F$3005))))</f>
      </c>
      <c r="I398" s="16">
        <f>IF($A398="","",IF(G398&lt;=0,"Soldé",IF(AND(H398&lt;&gt;"",H398&lt;TODAY()),"En retard",IF(AND(N(D398)&gt;0,G398&gt;D398),"Plafond dépassé","En cours"))))</f>
      </c>
      <c r="J398" s="17">
        <f>IF(OR($A398="",$B398="",N(G398)&lt;=0),"",HYPERLINK("https://wa.me/"&amp;IF(LEN(SUBSTITUTE(SUBSTITUTE(SUBSTITUTE(SUBSTITUTE(SUBSTITUTE($B398," ",""),"+",""),"-",""),".",""),"/",""))=9,"237"&amp;SUBSTITUTE(SUBSTITUTE(SUBSTITUTE(SUBSTITUTE(SUBSTITUTE($B398," ",""),"+",""),"-",""),".",""),"/",""),SUBSTITUTE(SUBSTITUTE(SUBSTITUTE(SUBSTITUTE(SUBSTITUTE($B398," ",""),"+",""),"-",""),".",""),"/",""))&amp;"?text="&amp;SUBSTITUTE("Bonjour "&amp;$A398&amp;", ici "&amp;'Paramètres'!$C$6&amp;". Petit rappel : il reste "&amp;FIXED(G398,0,TRUE)&amp;" FCFA à régler sur votre compte. Merci et bonne journée !"," ","%20"),"Relancer"))</f>
      </c>
      <c r="K398" s="16">
        <f>IF(N(G398)&gt;0,G398+ROW()/1000000,"")</f>
      </c>
    </row>
    <row r="399" spans="1:11" x14ac:dyDescent="0.25">
      <c r="A399" s="12"/>
      <c r="B399" s="12"/>
      <c r="C399" s="12"/>
      <c r="D399" s="13"/>
      <c r="E399" s="14">
        <f>IF($A399="","",SUMIFS('Opérations'!$E$6:$E$3005,'Opérations'!$B$6:$B$3005,$A399,'Opérations'!$C$6:$C$3005,"Crédit"))</f>
      </c>
      <c r="F399" s="14">
        <f>IF($A399="","",SUMIFS('Opérations'!$E$6:$E$3005,'Opérations'!$B$6:$B$3005,$A399,'Opérations'!$C$6:$C$3005,"Remboursement"))</f>
      </c>
      <c r="G399" s="14">
        <f>IF($A399="","",E399-F399)</f>
      </c>
      <c r="H399" s="15">
        <f>IF(OR($A399="",N(G399)&lt;=0),"",IF(SUMPRODUCT(MAX(('Opérations'!$B$6:$B$3005=$A399)*('Opérations'!$C$6:$C$3005="Crédit")*'Opérations'!$F$6:$F$3005))=0,"",SUMPRODUCT(MAX(('Opérations'!$B$6:$B$3005=$A399)*('Opérations'!$C$6:$C$3005="Crédit")*'Opérations'!$F$6:$F$3005))))</f>
      </c>
      <c r="I399" s="16">
        <f>IF($A399="","",IF(G399&lt;=0,"Soldé",IF(AND(H399&lt;&gt;"",H399&lt;TODAY()),"En retard",IF(AND(N(D399)&gt;0,G399&gt;D399),"Plafond dépassé","En cours"))))</f>
      </c>
      <c r="J399" s="17">
        <f>IF(OR($A399="",$B399="",N(G399)&lt;=0),"",HYPERLINK("https://wa.me/"&amp;IF(LEN(SUBSTITUTE(SUBSTITUTE(SUBSTITUTE(SUBSTITUTE(SUBSTITUTE($B399," ",""),"+",""),"-",""),".",""),"/",""))=9,"237"&amp;SUBSTITUTE(SUBSTITUTE(SUBSTITUTE(SUBSTITUTE(SUBSTITUTE($B399," ",""),"+",""),"-",""),".",""),"/",""),SUBSTITUTE(SUBSTITUTE(SUBSTITUTE(SUBSTITUTE(SUBSTITUTE($B399," ",""),"+",""),"-",""),".",""),"/",""))&amp;"?text="&amp;SUBSTITUTE("Bonjour "&amp;$A399&amp;", ici "&amp;'Paramètres'!$C$6&amp;". Petit rappel : il reste "&amp;FIXED(G399,0,TRUE)&amp;" FCFA à régler sur votre compte. Merci et bonne journée !"," ","%20"),"Relancer"))</f>
      </c>
      <c r="K399" s="16">
        <f>IF(N(G399)&gt;0,G399+ROW()/1000000,"")</f>
      </c>
    </row>
    <row r="400" spans="1:11" x14ac:dyDescent="0.25">
      <c r="A400" s="12"/>
      <c r="B400" s="12"/>
      <c r="C400" s="12"/>
      <c r="D400" s="13"/>
      <c r="E400" s="14">
        <f>IF($A400="","",SUMIFS('Opérations'!$E$6:$E$3005,'Opérations'!$B$6:$B$3005,$A400,'Opérations'!$C$6:$C$3005,"Crédit"))</f>
      </c>
      <c r="F400" s="14">
        <f>IF($A400="","",SUMIFS('Opérations'!$E$6:$E$3005,'Opérations'!$B$6:$B$3005,$A400,'Opérations'!$C$6:$C$3005,"Remboursement"))</f>
      </c>
      <c r="G400" s="14">
        <f>IF($A400="","",E400-F400)</f>
      </c>
      <c r="H400" s="15">
        <f>IF(OR($A400="",N(G400)&lt;=0),"",IF(SUMPRODUCT(MAX(('Opérations'!$B$6:$B$3005=$A400)*('Opérations'!$C$6:$C$3005="Crédit")*'Opérations'!$F$6:$F$3005))=0,"",SUMPRODUCT(MAX(('Opérations'!$B$6:$B$3005=$A400)*('Opérations'!$C$6:$C$3005="Crédit")*'Opérations'!$F$6:$F$3005))))</f>
      </c>
      <c r="I400" s="16">
        <f>IF($A400="","",IF(G400&lt;=0,"Soldé",IF(AND(H400&lt;&gt;"",H400&lt;TODAY()),"En retard",IF(AND(N(D400)&gt;0,G400&gt;D400),"Plafond dépassé","En cours"))))</f>
      </c>
      <c r="J400" s="17">
        <f>IF(OR($A400="",$B400="",N(G400)&lt;=0),"",HYPERLINK("https://wa.me/"&amp;IF(LEN(SUBSTITUTE(SUBSTITUTE(SUBSTITUTE(SUBSTITUTE(SUBSTITUTE($B400," ",""),"+",""),"-",""),".",""),"/",""))=9,"237"&amp;SUBSTITUTE(SUBSTITUTE(SUBSTITUTE(SUBSTITUTE(SUBSTITUTE($B400," ",""),"+",""),"-",""),".",""),"/",""),SUBSTITUTE(SUBSTITUTE(SUBSTITUTE(SUBSTITUTE(SUBSTITUTE($B400," ",""),"+",""),"-",""),".",""),"/",""))&amp;"?text="&amp;SUBSTITUTE("Bonjour "&amp;$A400&amp;", ici "&amp;'Paramètres'!$C$6&amp;". Petit rappel : il reste "&amp;FIXED(G400,0,TRUE)&amp;" FCFA à régler sur votre compte. Merci et bonne journée !"," ","%20"),"Relancer"))</f>
      </c>
      <c r="K400" s="16">
        <f>IF(N(G400)&gt;0,G400+ROW()/1000000,"")</f>
      </c>
    </row>
    <row r="401" spans="1:11" x14ac:dyDescent="0.25">
      <c r="A401" s="12"/>
      <c r="B401" s="12"/>
      <c r="C401" s="12"/>
      <c r="D401" s="13"/>
      <c r="E401" s="14">
        <f>IF($A401="","",SUMIFS('Opérations'!$E$6:$E$3005,'Opérations'!$B$6:$B$3005,$A401,'Opérations'!$C$6:$C$3005,"Crédit"))</f>
      </c>
      <c r="F401" s="14">
        <f>IF($A401="","",SUMIFS('Opérations'!$E$6:$E$3005,'Opérations'!$B$6:$B$3005,$A401,'Opérations'!$C$6:$C$3005,"Remboursement"))</f>
      </c>
      <c r="G401" s="14">
        <f>IF($A401="","",E401-F401)</f>
      </c>
      <c r="H401" s="15">
        <f>IF(OR($A401="",N(G401)&lt;=0),"",IF(SUMPRODUCT(MAX(('Opérations'!$B$6:$B$3005=$A401)*('Opérations'!$C$6:$C$3005="Crédit")*'Opérations'!$F$6:$F$3005))=0,"",SUMPRODUCT(MAX(('Opérations'!$B$6:$B$3005=$A401)*('Opérations'!$C$6:$C$3005="Crédit")*'Opérations'!$F$6:$F$3005))))</f>
      </c>
      <c r="I401" s="16">
        <f>IF($A401="","",IF(G401&lt;=0,"Soldé",IF(AND(H401&lt;&gt;"",H401&lt;TODAY()),"En retard",IF(AND(N(D401)&gt;0,G401&gt;D401),"Plafond dépassé","En cours"))))</f>
      </c>
      <c r="J401" s="17">
        <f>IF(OR($A401="",$B401="",N(G401)&lt;=0),"",HYPERLINK("https://wa.me/"&amp;IF(LEN(SUBSTITUTE(SUBSTITUTE(SUBSTITUTE(SUBSTITUTE(SUBSTITUTE($B401," ",""),"+",""),"-",""),".",""),"/",""))=9,"237"&amp;SUBSTITUTE(SUBSTITUTE(SUBSTITUTE(SUBSTITUTE(SUBSTITUTE($B401," ",""),"+",""),"-",""),".",""),"/",""),SUBSTITUTE(SUBSTITUTE(SUBSTITUTE(SUBSTITUTE(SUBSTITUTE($B401," ",""),"+",""),"-",""),".",""),"/",""))&amp;"?text="&amp;SUBSTITUTE("Bonjour "&amp;$A401&amp;", ici "&amp;'Paramètres'!$C$6&amp;". Petit rappel : il reste "&amp;FIXED(G401,0,TRUE)&amp;" FCFA à régler sur votre compte. Merci et bonne journée !"," ","%20"),"Relancer"))</f>
      </c>
      <c r="K401" s="16">
        <f>IF(N(G401)&gt;0,G401+ROW()/1000000,"")</f>
      </c>
    </row>
    <row r="402" spans="1:11" x14ac:dyDescent="0.25">
      <c r="A402" s="12"/>
      <c r="B402" s="12"/>
      <c r="C402" s="12"/>
      <c r="D402" s="13"/>
      <c r="E402" s="14">
        <f>IF($A402="","",SUMIFS('Opérations'!$E$6:$E$3005,'Opérations'!$B$6:$B$3005,$A402,'Opérations'!$C$6:$C$3005,"Crédit"))</f>
      </c>
      <c r="F402" s="14">
        <f>IF($A402="","",SUMIFS('Opérations'!$E$6:$E$3005,'Opérations'!$B$6:$B$3005,$A402,'Opérations'!$C$6:$C$3005,"Remboursement"))</f>
      </c>
      <c r="G402" s="14">
        <f>IF($A402="","",E402-F402)</f>
      </c>
      <c r="H402" s="15">
        <f>IF(OR($A402="",N(G402)&lt;=0),"",IF(SUMPRODUCT(MAX(('Opérations'!$B$6:$B$3005=$A402)*('Opérations'!$C$6:$C$3005="Crédit")*'Opérations'!$F$6:$F$3005))=0,"",SUMPRODUCT(MAX(('Opérations'!$B$6:$B$3005=$A402)*('Opérations'!$C$6:$C$3005="Crédit")*'Opérations'!$F$6:$F$3005))))</f>
      </c>
      <c r="I402" s="16">
        <f>IF($A402="","",IF(G402&lt;=0,"Soldé",IF(AND(H402&lt;&gt;"",H402&lt;TODAY()),"En retard",IF(AND(N(D402)&gt;0,G402&gt;D402),"Plafond dépassé","En cours"))))</f>
      </c>
      <c r="J402" s="17">
        <f>IF(OR($A402="",$B402="",N(G402)&lt;=0),"",HYPERLINK("https://wa.me/"&amp;IF(LEN(SUBSTITUTE(SUBSTITUTE(SUBSTITUTE(SUBSTITUTE(SUBSTITUTE($B402," ",""),"+",""),"-",""),".",""),"/",""))=9,"237"&amp;SUBSTITUTE(SUBSTITUTE(SUBSTITUTE(SUBSTITUTE(SUBSTITUTE($B402," ",""),"+",""),"-",""),".",""),"/",""),SUBSTITUTE(SUBSTITUTE(SUBSTITUTE(SUBSTITUTE(SUBSTITUTE($B402," ",""),"+",""),"-",""),".",""),"/",""))&amp;"?text="&amp;SUBSTITUTE("Bonjour "&amp;$A402&amp;", ici "&amp;'Paramètres'!$C$6&amp;". Petit rappel : il reste "&amp;FIXED(G402,0,TRUE)&amp;" FCFA à régler sur votre compte. Merci et bonne journée !"," ","%20"),"Relancer"))</f>
      </c>
      <c r="K402" s="16">
        <f>IF(N(G402)&gt;0,G402+ROW()/1000000,"")</f>
      </c>
    </row>
    <row r="403" spans="1:11" x14ac:dyDescent="0.25">
      <c r="A403" s="12"/>
      <c r="B403" s="12"/>
      <c r="C403" s="12"/>
      <c r="D403" s="13"/>
      <c r="E403" s="14">
        <f>IF($A403="","",SUMIFS('Opérations'!$E$6:$E$3005,'Opérations'!$B$6:$B$3005,$A403,'Opérations'!$C$6:$C$3005,"Crédit"))</f>
      </c>
      <c r="F403" s="14">
        <f>IF($A403="","",SUMIFS('Opérations'!$E$6:$E$3005,'Opérations'!$B$6:$B$3005,$A403,'Opérations'!$C$6:$C$3005,"Remboursement"))</f>
      </c>
      <c r="G403" s="14">
        <f>IF($A403="","",E403-F403)</f>
      </c>
      <c r="H403" s="15">
        <f>IF(OR($A403="",N(G403)&lt;=0),"",IF(SUMPRODUCT(MAX(('Opérations'!$B$6:$B$3005=$A403)*('Opérations'!$C$6:$C$3005="Crédit")*'Opérations'!$F$6:$F$3005))=0,"",SUMPRODUCT(MAX(('Opérations'!$B$6:$B$3005=$A403)*('Opérations'!$C$6:$C$3005="Crédit")*'Opérations'!$F$6:$F$3005))))</f>
      </c>
      <c r="I403" s="16">
        <f>IF($A403="","",IF(G403&lt;=0,"Soldé",IF(AND(H403&lt;&gt;"",H403&lt;TODAY()),"En retard",IF(AND(N(D403)&gt;0,G403&gt;D403),"Plafond dépassé","En cours"))))</f>
      </c>
      <c r="J403" s="17">
        <f>IF(OR($A403="",$B403="",N(G403)&lt;=0),"",HYPERLINK("https://wa.me/"&amp;IF(LEN(SUBSTITUTE(SUBSTITUTE(SUBSTITUTE(SUBSTITUTE(SUBSTITUTE($B403," ",""),"+",""),"-",""),".",""),"/",""))=9,"237"&amp;SUBSTITUTE(SUBSTITUTE(SUBSTITUTE(SUBSTITUTE(SUBSTITUTE($B403," ",""),"+",""),"-",""),".",""),"/",""),SUBSTITUTE(SUBSTITUTE(SUBSTITUTE(SUBSTITUTE(SUBSTITUTE($B403," ",""),"+",""),"-",""),".",""),"/",""))&amp;"?text="&amp;SUBSTITUTE("Bonjour "&amp;$A403&amp;", ici "&amp;'Paramètres'!$C$6&amp;". Petit rappel : il reste "&amp;FIXED(G403,0,TRUE)&amp;" FCFA à régler sur votre compte. Merci et bonne journée !"," ","%20"),"Relancer"))</f>
      </c>
      <c r="K403" s="16">
        <f>IF(N(G403)&gt;0,G403+ROW()/1000000,"")</f>
      </c>
    </row>
    <row r="404" spans="1:11" x14ac:dyDescent="0.25">
      <c r="A404" s="12"/>
      <c r="B404" s="12"/>
      <c r="C404" s="12"/>
      <c r="D404" s="13"/>
      <c r="E404" s="14">
        <f>IF($A404="","",SUMIFS('Opérations'!$E$6:$E$3005,'Opérations'!$B$6:$B$3005,$A404,'Opérations'!$C$6:$C$3005,"Crédit"))</f>
      </c>
      <c r="F404" s="14">
        <f>IF($A404="","",SUMIFS('Opérations'!$E$6:$E$3005,'Opérations'!$B$6:$B$3005,$A404,'Opérations'!$C$6:$C$3005,"Remboursement"))</f>
      </c>
      <c r="G404" s="14">
        <f>IF($A404="","",E404-F404)</f>
      </c>
      <c r="H404" s="15">
        <f>IF(OR($A404="",N(G404)&lt;=0),"",IF(SUMPRODUCT(MAX(('Opérations'!$B$6:$B$3005=$A404)*('Opérations'!$C$6:$C$3005="Crédit")*'Opérations'!$F$6:$F$3005))=0,"",SUMPRODUCT(MAX(('Opérations'!$B$6:$B$3005=$A404)*('Opérations'!$C$6:$C$3005="Crédit")*'Opérations'!$F$6:$F$3005))))</f>
      </c>
      <c r="I404" s="16">
        <f>IF($A404="","",IF(G404&lt;=0,"Soldé",IF(AND(H404&lt;&gt;"",H404&lt;TODAY()),"En retard",IF(AND(N(D404)&gt;0,G404&gt;D404),"Plafond dépassé","En cours"))))</f>
      </c>
      <c r="J404" s="17">
        <f>IF(OR($A404="",$B404="",N(G404)&lt;=0),"",HYPERLINK("https://wa.me/"&amp;IF(LEN(SUBSTITUTE(SUBSTITUTE(SUBSTITUTE(SUBSTITUTE(SUBSTITUTE($B404," ",""),"+",""),"-",""),".",""),"/",""))=9,"237"&amp;SUBSTITUTE(SUBSTITUTE(SUBSTITUTE(SUBSTITUTE(SUBSTITUTE($B404," ",""),"+",""),"-",""),".",""),"/",""),SUBSTITUTE(SUBSTITUTE(SUBSTITUTE(SUBSTITUTE(SUBSTITUTE($B404," ",""),"+",""),"-",""),".",""),"/",""))&amp;"?text="&amp;SUBSTITUTE("Bonjour "&amp;$A404&amp;", ici "&amp;'Paramètres'!$C$6&amp;". Petit rappel : il reste "&amp;FIXED(G404,0,TRUE)&amp;" FCFA à régler sur votre compte. Merci et bonne journée !"," ","%20"),"Relancer"))</f>
      </c>
      <c r="K404" s="16">
        <f>IF(N(G404)&gt;0,G404+ROW()/1000000,"")</f>
      </c>
    </row>
    <row r="405" spans="1:11" x14ac:dyDescent="0.25">
      <c r="A405" s="12"/>
      <c r="B405" s="12"/>
      <c r="C405" s="12"/>
      <c r="D405" s="13"/>
      <c r="E405" s="14">
        <f>IF($A405="","",SUMIFS('Opérations'!$E$6:$E$3005,'Opérations'!$B$6:$B$3005,$A405,'Opérations'!$C$6:$C$3005,"Crédit"))</f>
      </c>
      <c r="F405" s="14">
        <f>IF($A405="","",SUMIFS('Opérations'!$E$6:$E$3005,'Opérations'!$B$6:$B$3005,$A405,'Opérations'!$C$6:$C$3005,"Remboursement"))</f>
      </c>
      <c r="G405" s="14">
        <f>IF($A405="","",E405-F405)</f>
      </c>
      <c r="H405" s="15">
        <f>IF(OR($A405="",N(G405)&lt;=0),"",IF(SUMPRODUCT(MAX(('Opérations'!$B$6:$B$3005=$A405)*('Opérations'!$C$6:$C$3005="Crédit")*'Opérations'!$F$6:$F$3005))=0,"",SUMPRODUCT(MAX(('Opérations'!$B$6:$B$3005=$A405)*('Opérations'!$C$6:$C$3005="Crédit")*'Opérations'!$F$6:$F$3005))))</f>
      </c>
      <c r="I405" s="16">
        <f>IF($A405="","",IF(G405&lt;=0,"Soldé",IF(AND(H405&lt;&gt;"",H405&lt;TODAY()),"En retard",IF(AND(N(D405)&gt;0,G405&gt;D405),"Plafond dépassé","En cours"))))</f>
      </c>
      <c r="J405" s="17">
        <f>IF(OR($A405="",$B405="",N(G405)&lt;=0),"",HYPERLINK("https://wa.me/"&amp;IF(LEN(SUBSTITUTE(SUBSTITUTE(SUBSTITUTE(SUBSTITUTE(SUBSTITUTE($B405," ",""),"+",""),"-",""),".",""),"/",""))=9,"237"&amp;SUBSTITUTE(SUBSTITUTE(SUBSTITUTE(SUBSTITUTE(SUBSTITUTE($B405," ",""),"+",""),"-",""),".",""),"/",""),SUBSTITUTE(SUBSTITUTE(SUBSTITUTE(SUBSTITUTE(SUBSTITUTE($B405," ",""),"+",""),"-",""),".",""),"/",""))&amp;"?text="&amp;SUBSTITUTE("Bonjour "&amp;$A405&amp;", ici "&amp;'Paramètres'!$C$6&amp;". Petit rappel : il reste "&amp;FIXED(G405,0,TRUE)&amp;" FCFA à régler sur votre compte. Merci et bonne journée !"," ","%20"),"Relancer"))</f>
      </c>
      <c r="K405" s="16">
        <f>IF(N(G405)&gt;0,G405+ROW()/1000000,"")</f>
      </c>
    </row>
    <row r="406" spans="1:11" x14ac:dyDescent="0.25">
      <c r="A406" s="12"/>
      <c r="B406" s="12"/>
      <c r="C406" s="12"/>
      <c r="D406" s="13"/>
      <c r="E406" s="14">
        <f>IF($A406="","",SUMIFS('Opérations'!$E$6:$E$3005,'Opérations'!$B$6:$B$3005,$A406,'Opérations'!$C$6:$C$3005,"Crédit"))</f>
      </c>
      <c r="F406" s="14">
        <f>IF($A406="","",SUMIFS('Opérations'!$E$6:$E$3005,'Opérations'!$B$6:$B$3005,$A406,'Opérations'!$C$6:$C$3005,"Remboursement"))</f>
      </c>
      <c r="G406" s="14">
        <f>IF($A406="","",E406-F406)</f>
      </c>
      <c r="H406" s="15">
        <f>IF(OR($A406="",N(G406)&lt;=0),"",IF(SUMPRODUCT(MAX(('Opérations'!$B$6:$B$3005=$A406)*('Opérations'!$C$6:$C$3005="Crédit")*'Opérations'!$F$6:$F$3005))=0,"",SUMPRODUCT(MAX(('Opérations'!$B$6:$B$3005=$A406)*('Opérations'!$C$6:$C$3005="Crédit")*'Opérations'!$F$6:$F$3005))))</f>
      </c>
      <c r="I406" s="16">
        <f>IF($A406="","",IF(G406&lt;=0,"Soldé",IF(AND(H406&lt;&gt;"",H406&lt;TODAY()),"En retard",IF(AND(N(D406)&gt;0,G406&gt;D406),"Plafond dépassé","En cours"))))</f>
      </c>
      <c r="J406" s="17">
        <f>IF(OR($A406="",$B406="",N(G406)&lt;=0),"",HYPERLINK("https://wa.me/"&amp;IF(LEN(SUBSTITUTE(SUBSTITUTE(SUBSTITUTE(SUBSTITUTE(SUBSTITUTE($B406," ",""),"+",""),"-",""),".",""),"/",""))=9,"237"&amp;SUBSTITUTE(SUBSTITUTE(SUBSTITUTE(SUBSTITUTE(SUBSTITUTE($B406," ",""),"+",""),"-",""),".",""),"/",""),SUBSTITUTE(SUBSTITUTE(SUBSTITUTE(SUBSTITUTE(SUBSTITUTE($B406," ",""),"+",""),"-",""),".",""),"/",""))&amp;"?text="&amp;SUBSTITUTE("Bonjour "&amp;$A406&amp;", ici "&amp;'Paramètres'!$C$6&amp;". Petit rappel : il reste "&amp;FIXED(G406,0,TRUE)&amp;" FCFA à régler sur votre compte. Merci et bonne journée !"," ","%20"),"Relancer"))</f>
      </c>
      <c r="K406" s="16">
        <f>IF(N(G406)&gt;0,G406+ROW()/1000000,"")</f>
      </c>
    </row>
    <row r="407" spans="1:11" x14ac:dyDescent="0.25">
      <c r="A407" s="12"/>
      <c r="B407" s="12"/>
      <c r="C407" s="12"/>
      <c r="D407" s="13"/>
      <c r="E407" s="14">
        <f>IF($A407="","",SUMIFS('Opérations'!$E$6:$E$3005,'Opérations'!$B$6:$B$3005,$A407,'Opérations'!$C$6:$C$3005,"Crédit"))</f>
      </c>
      <c r="F407" s="14">
        <f>IF($A407="","",SUMIFS('Opérations'!$E$6:$E$3005,'Opérations'!$B$6:$B$3005,$A407,'Opérations'!$C$6:$C$3005,"Remboursement"))</f>
      </c>
      <c r="G407" s="14">
        <f>IF($A407="","",E407-F407)</f>
      </c>
      <c r="H407" s="15">
        <f>IF(OR($A407="",N(G407)&lt;=0),"",IF(SUMPRODUCT(MAX(('Opérations'!$B$6:$B$3005=$A407)*('Opérations'!$C$6:$C$3005="Crédit")*'Opérations'!$F$6:$F$3005))=0,"",SUMPRODUCT(MAX(('Opérations'!$B$6:$B$3005=$A407)*('Opérations'!$C$6:$C$3005="Crédit")*'Opérations'!$F$6:$F$3005))))</f>
      </c>
      <c r="I407" s="16">
        <f>IF($A407="","",IF(G407&lt;=0,"Soldé",IF(AND(H407&lt;&gt;"",H407&lt;TODAY()),"En retard",IF(AND(N(D407)&gt;0,G407&gt;D407),"Plafond dépassé","En cours"))))</f>
      </c>
      <c r="J407" s="17">
        <f>IF(OR($A407="",$B407="",N(G407)&lt;=0),"",HYPERLINK("https://wa.me/"&amp;IF(LEN(SUBSTITUTE(SUBSTITUTE(SUBSTITUTE(SUBSTITUTE(SUBSTITUTE($B407," ",""),"+",""),"-",""),".",""),"/",""))=9,"237"&amp;SUBSTITUTE(SUBSTITUTE(SUBSTITUTE(SUBSTITUTE(SUBSTITUTE($B407," ",""),"+",""),"-",""),".",""),"/",""),SUBSTITUTE(SUBSTITUTE(SUBSTITUTE(SUBSTITUTE(SUBSTITUTE($B407," ",""),"+",""),"-",""),".",""),"/",""))&amp;"?text="&amp;SUBSTITUTE("Bonjour "&amp;$A407&amp;", ici "&amp;'Paramètres'!$C$6&amp;". Petit rappel : il reste "&amp;FIXED(G407,0,TRUE)&amp;" FCFA à régler sur votre compte. Merci et bonne journée !"," ","%20"),"Relancer"))</f>
      </c>
      <c r="K407" s="16">
        <f>IF(N(G407)&gt;0,G407+ROW()/1000000,"")</f>
      </c>
    </row>
    <row r="408" spans="1:11" x14ac:dyDescent="0.25">
      <c r="A408" s="12"/>
      <c r="B408" s="12"/>
      <c r="C408" s="12"/>
      <c r="D408" s="13"/>
      <c r="E408" s="14">
        <f>IF($A408="","",SUMIFS('Opérations'!$E$6:$E$3005,'Opérations'!$B$6:$B$3005,$A408,'Opérations'!$C$6:$C$3005,"Crédit"))</f>
      </c>
      <c r="F408" s="14">
        <f>IF($A408="","",SUMIFS('Opérations'!$E$6:$E$3005,'Opérations'!$B$6:$B$3005,$A408,'Opérations'!$C$6:$C$3005,"Remboursement"))</f>
      </c>
      <c r="G408" s="14">
        <f>IF($A408="","",E408-F408)</f>
      </c>
      <c r="H408" s="15">
        <f>IF(OR($A408="",N(G408)&lt;=0),"",IF(SUMPRODUCT(MAX(('Opérations'!$B$6:$B$3005=$A408)*('Opérations'!$C$6:$C$3005="Crédit")*'Opérations'!$F$6:$F$3005))=0,"",SUMPRODUCT(MAX(('Opérations'!$B$6:$B$3005=$A408)*('Opérations'!$C$6:$C$3005="Crédit")*'Opérations'!$F$6:$F$3005))))</f>
      </c>
      <c r="I408" s="16">
        <f>IF($A408="","",IF(G408&lt;=0,"Soldé",IF(AND(H408&lt;&gt;"",H408&lt;TODAY()),"En retard",IF(AND(N(D408)&gt;0,G408&gt;D408),"Plafond dépassé","En cours"))))</f>
      </c>
      <c r="J408" s="17">
        <f>IF(OR($A408="",$B408="",N(G408)&lt;=0),"",HYPERLINK("https://wa.me/"&amp;IF(LEN(SUBSTITUTE(SUBSTITUTE(SUBSTITUTE(SUBSTITUTE(SUBSTITUTE($B408," ",""),"+",""),"-",""),".",""),"/",""))=9,"237"&amp;SUBSTITUTE(SUBSTITUTE(SUBSTITUTE(SUBSTITUTE(SUBSTITUTE($B408," ",""),"+",""),"-",""),".",""),"/",""),SUBSTITUTE(SUBSTITUTE(SUBSTITUTE(SUBSTITUTE(SUBSTITUTE($B408," ",""),"+",""),"-",""),".",""),"/",""))&amp;"?text="&amp;SUBSTITUTE("Bonjour "&amp;$A408&amp;", ici "&amp;'Paramètres'!$C$6&amp;". Petit rappel : il reste "&amp;FIXED(G408,0,TRUE)&amp;" FCFA à régler sur votre compte. Merci et bonne journée !"," ","%20"),"Relancer"))</f>
      </c>
      <c r="K408" s="16">
        <f>IF(N(G408)&gt;0,G408+ROW()/1000000,"")</f>
      </c>
    </row>
    <row r="409" spans="1:11" x14ac:dyDescent="0.25">
      <c r="A409" s="12"/>
      <c r="B409" s="12"/>
      <c r="C409" s="12"/>
      <c r="D409" s="13"/>
      <c r="E409" s="14">
        <f>IF($A409="","",SUMIFS('Opérations'!$E$6:$E$3005,'Opérations'!$B$6:$B$3005,$A409,'Opérations'!$C$6:$C$3005,"Crédit"))</f>
      </c>
      <c r="F409" s="14">
        <f>IF($A409="","",SUMIFS('Opérations'!$E$6:$E$3005,'Opérations'!$B$6:$B$3005,$A409,'Opérations'!$C$6:$C$3005,"Remboursement"))</f>
      </c>
      <c r="G409" s="14">
        <f>IF($A409="","",E409-F409)</f>
      </c>
      <c r="H409" s="15">
        <f>IF(OR($A409="",N(G409)&lt;=0),"",IF(SUMPRODUCT(MAX(('Opérations'!$B$6:$B$3005=$A409)*('Opérations'!$C$6:$C$3005="Crédit")*'Opérations'!$F$6:$F$3005))=0,"",SUMPRODUCT(MAX(('Opérations'!$B$6:$B$3005=$A409)*('Opérations'!$C$6:$C$3005="Crédit")*'Opérations'!$F$6:$F$3005))))</f>
      </c>
      <c r="I409" s="16">
        <f>IF($A409="","",IF(G409&lt;=0,"Soldé",IF(AND(H409&lt;&gt;"",H409&lt;TODAY()),"En retard",IF(AND(N(D409)&gt;0,G409&gt;D409),"Plafond dépassé","En cours"))))</f>
      </c>
      <c r="J409" s="17">
        <f>IF(OR($A409="",$B409="",N(G409)&lt;=0),"",HYPERLINK("https://wa.me/"&amp;IF(LEN(SUBSTITUTE(SUBSTITUTE(SUBSTITUTE(SUBSTITUTE(SUBSTITUTE($B409," ",""),"+",""),"-",""),".",""),"/",""))=9,"237"&amp;SUBSTITUTE(SUBSTITUTE(SUBSTITUTE(SUBSTITUTE(SUBSTITUTE($B409," ",""),"+",""),"-",""),".",""),"/",""),SUBSTITUTE(SUBSTITUTE(SUBSTITUTE(SUBSTITUTE(SUBSTITUTE($B409," ",""),"+",""),"-",""),".",""),"/",""))&amp;"?text="&amp;SUBSTITUTE("Bonjour "&amp;$A409&amp;", ici "&amp;'Paramètres'!$C$6&amp;". Petit rappel : il reste "&amp;FIXED(G409,0,TRUE)&amp;" FCFA à régler sur votre compte. Merci et bonne journée !"," ","%20"),"Relancer"))</f>
      </c>
      <c r="K409" s="16">
        <f>IF(N(G409)&gt;0,G409+ROW()/1000000,"")</f>
      </c>
    </row>
    <row r="410" spans="1:11" x14ac:dyDescent="0.25">
      <c r="A410" s="12"/>
      <c r="B410" s="12"/>
      <c r="C410" s="12"/>
      <c r="D410" s="13"/>
      <c r="E410" s="14">
        <f>IF($A410="","",SUMIFS('Opérations'!$E$6:$E$3005,'Opérations'!$B$6:$B$3005,$A410,'Opérations'!$C$6:$C$3005,"Crédit"))</f>
      </c>
      <c r="F410" s="14">
        <f>IF($A410="","",SUMIFS('Opérations'!$E$6:$E$3005,'Opérations'!$B$6:$B$3005,$A410,'Opérations'!$C$6:$C$3005,"Remboursement"))</f>
      </c>
      <c r="G410" s="14">
        <f>IF($A410="","",E410-F410)</f>
      </c>
      <c r="H410" s="15">
        <f>IF(OR($A410="",N(G410)&lt;=0),"",IF(SUMPRODUCT(MAX(('Opérations'!$B$6:$B$3005=$A410)*('Opérations'!$C$6:$C$3005="Crédit")*'Opérations'!$F$6:$F$3005))=0,"",SUMPRODUCT(MAX(('Opérations'!$B$6:$B$3005=$A410)*('Opérations'!$C$6:$C$3005="Crédit")*'Opérations'!$F$6:$F$3005))))</f>
      </c>
      <c r="I410" s="16">
        <f>IF($A410="","",IF(G410&lt;=0,"Soldé",IF(AND(H410&lt;&gt;"",H410&lt;TODAY()),"En retard",IF(AND(N(D410)&gt;0,G410&gt;D410),"Plafond dépassé","En cours"))))</f>
      </c>
      <c r="J410" s="17">
        <f>IF(OR($A410="",$B410="",N(G410)&lt;=0),"",HYPERLINK("https://wa.me/"&amp;IF(LEN(SUBSTITUTE(SUBSTITUTE(SUBSTITUTE(SUBSTITUTE(SUBSTITUTE($B410," ",""),"+",""),"-",""),".",""),"/",""))=9,"237"&amp;SUBSTITUTE(SUBSTITUTE(SUBSTITUTE(SUBSTITUTE(SUBSTITUTE($B410," ",""),"+",""),"-",""),".",""),"/",""),SUBSTITUTE(SUBSTITUTE(SUBSTITUTE(SUBSTITUTE(SUBSTITUTE($B410," ",""),"+",""),"-",""),".",""),"/",""))&amp;"?text="&amp;SUBSTITUTE("Bonjour "&amp;$A410&amp;", ici "&amp;'Paramètres'!$C$6&amp;". Petit rappel : il reste "&amp;FIXED(G410,0,TRUE)&amp;" FCFA à régler sur votre compte. Merci et bonne journée !"," ","%20"),"Relancer"))</f>
      </c>
      <c r="K410" s="16">
        <f>IF(N(G410)&gt;0,G410+ROW()/1000000,"")</f>
      </c>
    </row>
    <row r="411" spans="1:11" x14ac:dyDescent="0.25">
      <c r="A411" s="12"/>
      <c r="B411" s="12"/>
      <c r="C411" s="12"/>
      <c r="D411" s="13"/>
      <c r="E411" s="14">
        <f>IF($A411="","",SUMIFS('Opérations'!$E$6:$E$3005,'Opérations'!$B$6:$B$3005,$A411,'Opérations'!$C$6:$C$3005,"Crédit"))</f>
      </c>
      <c r="F411" s="14">
        <f>IF($A411="","",SUMIFS('Opérations'!$E$6:$E$3005,'Opérations'!$B$6:$B$3005,$A411,'Opérations'!$C$6:$C$3005,"Remboursement"))</f>
      </c>
      <c r="G411" s="14">
        <f>IF($A411="","",E411-F411)</f>
      </c>
      <c r="H411" s="15">
        <f>IF(OR($A411="",N(G411)&lt;=0),"",IF(SUMPRODUCT(MAX(('Opérations'!$B$6:$B$3005=$A411)*('Opérations'!$C$6:$C$3005="Crédit")*'Opérations'!$F$6:$F$3005))=0,"",SUMPRODUCT(MAX(('Opérations'!$B$6:$B$3005=$A411)*('Opérations'!$C$6:$C$3005="Crédit")*'Opérations'!$F$6:$F$3005))))</f>
      </c>
      <c r="I411" s="16">
        <f>IF($A411="","",IF(G411&lt;=0,"Soldé",IF(AND(H411&lt;&gt;"",H411&lt;TODAY()),"En retard",IF(AND(N(D411)&gt;0,G411&gt;D411),"Plafond dépassé","En cours"))))</f>
      </c>
      <c r="J411" s="17">
        <f>IF(OR($A411="",$B411="",N(G411)&lt;=0),"",HYPERLINK("https://wa.me/"&amp;IF(LEN(SUBSTITUTE(SUBSTITUTE(SUBSTITUTE(SUBSTITUTE(SUBSTITUTE($B411," ",""),"+",""),"-",""),".",""),"/",""))=9,"237"&amp;SUBSTITUTE(SUBSTITUTE(SUBSTITUTE(SUBSTITUTE(SUBSTITUTE($B411," ",""),"+",""),"-",""),".",""),"/",""),SUBSTITUTE(SUBSTITUTE(SUBSTITUTE(SUBSTITUTE(SUBSTITUTE($B411," ",""),"+",""),"-",""),".",""),"/",""))&amp;"?text="&amp;SUBSTITUTE("Bonjour "&amp;$A411&amp;", ici "&amp;'Paramètres'!$C$6&amp;". Petit rappel : il reste "&amp;FIXED(G411,0,TRUE)&amp;" FCFA à régler sur votre compte. Merci et bonne journée !"," ","%20"),"Relancer"))</f>
      </c>
      <c r="K411" s="16">
        <f>IF(N(G411)&gt;0,G411+ROW()/1000000,"")</f>
      </c>
    </row>
    <row r="412" spans="1:11" x14ac:dyDescent="0.25">
      <c r="A412" s="12"/>
      <c r="B412" s="12"/>
      <c r="C412" s="12"/>
      <c r="D412" s="13"/>
      <c r="E412" s="14">
        <f>IF($A412="","",SUMIFS('Opérations'!$E$6:$E$3005,'Opérations'!$B$6:$B$3005,$A412,'Opérations'!$C$6:$C$3005,"Crédit"))</f>
      </c>
      <c r="F412" s="14">
        <f>IF($A412="","",SUMIFS('Opérations'!$E$6:$E$3005,'Opérations'!$B$6:$B$3005,$A412,'Opérations'!$C$6:$C$3005,"Remboursement"))</f>
      </c>
      <c r="G412" s="14">
        <f>IF($A412="","",E412-F412)</f>
      </c>
      <c r="H412" s="15">
        <f>IF(OR($A412="",N(G412)&lt;=0),"",IF(SUMPRODUCT(MAX(('Opérations'!$B$6:$B$3005=$A412)*('Opérations'!$C$6:$C$3005="Crédit")*'Opérations'!$F$6:$F$3005))=0,"",SUMPRODUCT(MAX(('Opérations'!$B$6:$B$3005=$A412)*('Opérations'!$C$6:$C$3005="Crédit")*'Opérations'!$F$6:$F$3005))))</f>
      </c>
      <c r="I412" s="16">
        <f>IF($A412="","",IF(G412&lt;=0,"Soldé",IF(AND(H412&lt;&gt;"",H412&lt;TODAY()),"En retard",IF(AND(N(D412)&gt;0,G412&gt;D412),"Plafond dépassé","En cours"))))</f>
      </c>
      <c r="J412" s="17">
        <f>IF(OR($A412="",$B412="",N(G412)&lt;=0),"",HYPERLINK("https://wa.me/"&amp;IF(LEN(SUBSTITUTE(SUBSTITUTE(SUBSTITUTE(SUBSTITUTE(SUBSTITUTE($B412," ",""),"+",""),"-",""),".",""),"/",""))=9,"237"&amp;SUBSTITUTE(SUBSTITUTE(SUBSTITUTE(SUBSTITUTE(SUBSTITUTE($B412," ",""),"+",""),"-",""),".",""),"/",""),SUBSTITUTE(SUBSTITUTE(SUBSTITUTE(SUBSTITUTE(SUBSTITUTE($B412," ",""),"+",""),"-",""),".",""),"/",""))&amp;"?text="&amp;SUBSTITUTE("Bonjour "&amp;$A412&amp;", ici "&amp;'Paramètres'!$C$6&amp;". Petit rappel : il reste "&amp;FIXED(G412,0,TRUE)&amp;" FCFA à régler sur votre compte. Merci et bonne journée !"," ","%20"),"Relancer"))</f>
      </c>
      <c r="K412" s="16">
        <f>IF(N(G412)&gt;0,G412+ROW()/1000000,"")</f>
      </c>
    </row>
    <row r="413" spans="1:11" x14ac:dyDescent="0.25">
      <c r="A413" s="12"/>
      <c r="B413" s="12"/>
      <c r="C413" s="12"/>
      <c r="D413" s="13"/>
      <c r="E413" s="14">
        <f>IF($A413="","",SUMIFS('Opérations'!$E$6:$E$3005,'Opérations'!$B$6:$B$3005,$A413,'Opérations'!$C$6:$C$3005,"Crédit"))</f>
      </c>
      <c r="F413" s="14">
        <f>IF($A413="","",SUMIFS('Opérations'!$E$6:$E$3005,'Opérations'!$B$6:$B$3005,$A413,'Opérations'!$C$6:$C$3005,"Remboursement"))</f>
      </c>
      <c r="G413" s="14">
        <f>IF($A413="","",E413-F413)</f>
      </c>
      <c r="H413" s="15">
        <f>IF(OR($A413="",N(G413)&lt;=0),"",IF(SUMPRODUCT(MAX(('Opérations'!$B$6:$B$3005=$A413)*('Opérations'!$C$6:$C$3005="Crédit")*'Opérations'!$F$6:$F$3005))=0,"",SUMPRODUCT(MAX(('Opérations'!$B$6:$B$3005=$A413)*('Opérations'!$C$6:$C$3005="Crédit")*'Opérations'!$F$6:$F$3005))))</f>
      </c>
      <c r="I413" s="16">
        <f>IF($A413="","",IF(G413&lt;=0,"Soldé",IF(AND(H413&lt;&gt;"",H413&lt;TODAY()),"En retard",IF(AND(N(D413)&gt;0,G413&gt;D413),"Plafond dépassé","En cours"))))</f>
      </c>
      <c r="J413" s="17">
        <f>IF(OR($A413="",$B413="",N(G413)&lt;=0),"",HYPERLINK("https://wa.me/"&amp;IF(LEN(SUBSTITUTE(SUBSTITUTE(SUBSTITUTE(SUBSTITUTE(SUBSTITUTE($B413," ",""),"+",""),"-",""),".",""),"/",""))=9,"237"&amp;SUBSTITUTE(SUBSTITUTE(SUBSTITUTE(SUBSTITUTE(SUBSTITUTE($B413," ",""),"+",""),"-",""),".",""),"/",""),SUBSTITUTE(SUBSTITUTE(SUBSTITUTE(SUBSTITUTE(SUBSTITUTE($B413," ",""),"+",""),"-",""),".",""),"/",""))&amp;"?text="&amp;SUBSTITUTE("Bonjour "&amp;$A413&amp;", ici "&amp;'Paramètres'!$C$6&amp;". Petit rappel : il reste "&amp;FIXED(G413,0,TRUE)&amp;" FCFA à régler sur votre compte. Merci et bonne journée !"," ","%20"),"Relancer"))</f>
      </c>
      <c r="K413" s="16">
        <f>IF(N(G413)&gt;0,G413+ROW()/1000000,"")</f>
      </c>
    </row>
    <row r="414" spans="1:11" x14ac:dyDescent="0.25">
      <c r="A414" s="12"/>
      <c r="B414" s="12"/>
      <c r="C414" s="12"/>
      <c r="D414" s="13"/>
      <c r="E414" s="14">
        <f>IF($A414="","",SUMIFS('Opérations'!$E$6:$E$3005,'Opérations'!$B$6:$B$3005,$A414,'Opérations'!$C$6:$C$3005,"Crédit"))</f>
      </c>
      <c r="F414" s="14">
        <f>IF($A414="","",SUMIFS('Opérations'!$E$6:$E$3005,'Opérations'!$B$6:$B$3005,$A414,'Opérations'!$C$6:$C$3005,"Remboursement"))</f>
      </c>
      <c r="G414" s="14">
        <f>IF($A414="","",E414-F414)</f>
      </c>
      <c r="H414" s="15">
        <f>IF(OR($A414="",N(G414)&lt;=0),"",IF(SUMPRODUCT(MAX(('Opérations'!$B$6:$B$3005=$A414)*('Opérations'!$C$6:$C$3005="Crédit")*'Opérations'!$F$6:$F$3005))=0,"",SUMPRODUCT(MAX(('Opérations'!$B$6:$B$3005=$A414)*('Opérations'!$C$6:$C$3005="Crédit")*'Opérations'!$F$6:$F$3005))))</f>
      </c>
      <c r="I414" s="16">
        <f>IF($A414="","",IF(G414&lt;=0,"Soldé",IF(AND(H414&lt;&gt;"",H414&lt;TODAY()),"En retard",IF(AND(N(D414)&gt;0,G414&gt;D414),"Plafond dépassé","En cours"))))</f>
      </c>
      <c r="J414" s="17">
        <f>IF(OR($A414="",$B414="",N(G414)&lt;=0),"",HYPERLINK("https://wa.me/"&amp;IF(LEN(SUBSTITUTE(SUBSTITUTE(SUBSTITUTE(SUBSTITUTE(SUBSTITUTE($B414," ",""),"+",""),"-",""),".",""),"/",""))=9,"237"&amp;SUBSTITUTE(SUBSTITUTE(SUBSTITUTE(SUBSTITUTE(SUBSTITUTE($B414," ",""),"+",""),"-",""),".",""),"/",""),SUBSTITUTE(SUBSTITUTE(SUBSTITUTE(SUBSTITUTE(SUBSTITUTE($B414," ",""),"+",""),"-",""),".",""),"/",""))&amp;"?text="&amp;SUBSTITUTE("Bonjour "&amp;$A414&amp;", ici "&amp;'Paramètres'!$C$6&amp;". Petit rappel : il reste "&amp;FIXED(G414,0,TRUE)&amp;" FCFA à régler sur votre compte. Merci et bonne journée !"," ","%20"),"Relancer"))</f>
      </c>
      <c r="K414" s="16">
        <f>IF(N(G414)&gt;0,G414+ROW()/1000000,"")</f>
      </c>
    </row>
    <row r="415" spans="1:11" x14ac:dyDescent="0.25">
      <c r="A415" s="12"/>
      <c r="B415" s="12"/>
      <c r="C415" s="12"/>
      <c r="D415" s="13"/>
      <c r="E415" s="14">
        <f>IF($A415="","",SUMIFS('Opérations'!$E$6:$E$3005,'Opérations'!$B$6:$B$3005,$A415,'Opérations'!$C$6:$C$3005,"Crédit"))</f>
      </c>
      <c r="F415" s="14">
        <f>IF($A415="","",SUMIFS('Opérations'!$E$6:$E$3005,'Opérations'!$B$6:$B$3005,$A415,'Opérations'!$C$6:$C$3005,"Remboursement"))</f>
      </c>
      <c r="G415" s="14">
        <f>IF($A415="","",E415-F415)</f>
      </c>
      <c r="H415" s="15">
        <f>IF(OR($A415="",N(G415)&lt;=0),"",IF(SUMPRODUCT(MAX(('Opérations'!$B$6:$B$3005=$A415)*('Opérations'!$C$6:$C$3005="Crédit")*'Opérations'!$F$6:$F$3005))=0,"",SUMPRODUCT(MAX(('Opérations'!$B$6:$B$3005=$A415)*('Opérations'!$C$6:$C$3005="Crédit")*'Opérations'!$F$6:$F$3005))))</f>
      </c>
      <c r="I415" s="16">
        <f>IF($A415="","",IF(G415&lt;=0,"Soldé",IF(AND(H415&lt;&gt;"",H415&lt;TODAY()),"En retard",IF(AND(N(D415)&gt;0,G415&gt;D415),"Plafond dépassé","En cours"))))</f>
      </c>
      <c r="J415" s="17">
        <f>IF(OR($A415="",$B415="",N(G415)&lt;=0),"",HYPERLINK("https://wa.me/"&amp;IF(LEN(SUBSTITUTE(SUBSTITUTE(SUBSTITUTE(SUBSTITUTE(SUBSTITUTE($B415," ",""),"+",""),"-",""),".",""),"/",""))=9,"237"&amp;SUBSTITUTE(SUBSTITUTE(SUBSTITUTE(SUBSTITUTE(SUBSTITUTE($B415," ",""),"+",""),"-",""),".",""),"/",""),SUBSTITUTE(SUBSTITUTE(SUBSTITUTE(SUBSTITUTE(SUBSTITUTE($B415," ",""),"+",""),"-",""),".",""),"/",""))&amp;"?text="&amp;SUBSTITUTE("Bonjour "&amp;$A415&amp;", ici "&amp;'Paramètres'!$C$6&amp;". Petit rappel : il reste "&amp;FIXED(G415,0,TRUE)&amp;" FCFA à régler sur votre compte. Merci et bonne journée !"," ","%20"),"Relancer"))</f>
      </c>
      <c r="K415" s="16">
        <f>IF(N(G415)&gt;0,G415+ROW()/1000000,"")</f>
      </c>
    </row>
    <row r="416" spans="1:11" x14ac:dyDescent="0.25">
      <c r="A416" s="12"/>
      <c r="B416" s="12"/>
      <c r="C416" s="12"/>
      <c r="D416" s="13"/>
      <c r="E416" s="14">
        <f>IF($A416="","",SUMIFS('Opérations'!$E$6:$E$3005,'Opérations'!$B$6:$B$3005,$A416,'Opérations'!$C$6:$C$3005,"Crédit"))</f>
      </c>
      <c r="F416" s="14">
        <f>IF($A416="","",SUMIFS('Opérations'!$E$6:$E$3005,'Opérations'!$B$6:$B$3005,$A416,'Opérations'!$C$6:$C$3005,"Remboursement"))</f>
      </c>
      <c r="G416" s="14">
        <f>IF($A416="","",E416-F416)</f>
      </c>
      <c r="H416" s="15">
        <f>IF(OR($A416="",N(G416)&lt;=0),"",IF(SUMPRODUCT(MAX(('Opérations'!$B$6:$B$3005=$A416)*('Opérations'!$C$6:$C$3005="Crédit")*'Opérations'!$F$6:$F$3005))=0,"",SUMPRODUCT(MAX(('Opérations'!$B$6:$B$3005=$A416)*('Opérations'!$C$6:$C$3005="Crédit")*'Opérations'!$F$6:$F$3005))))</f>
      </c>
      <c r="I416" s="16">
        <f>IF($A416="","",IF(G416&lt;=0,"Soldé",IF(AND(H416&lt;&gt;"",H416&lt;TODAY()),"En retard",IF(AND(N(D416)&gt;0,G416&gt;D416),"Plafond dépassé","En cours"))))</f>
      </c>
      <c r="J416" s="17">
        <f>IF(OR($A416="",$B416="",N(G416)&lt;=0),"",HYPERLINK("https://wa.me/"&amp;IF(LEN(SUBSTITUTE(SUBSTITUTE(SUBSTITUTE(SUBSTITUTE(SUBSTITUTE($B416," ",""),"+",""),"-",""),".",""),"/",""))=9,"237"&amp;SUBSTITUTE(SUBSTITUTE(SUBSTITUTE(SUBSTITUTE(SUBSTITUTE($B416," ",""),"+",""),"-",""),".",""),"/",""),SUBSTITUTE(SUBSTITUTE(SUBSTITUTE(SUBSTITUTE(SUBSTITUTE($B416," ",""),"+",""),"-",""),".",""),"/",""))&amp;"?text="&amp;SUBSTITUTE("Bonjour "&amp;$A416&amp;", ici "&amp;'Paramètres'!$C$6&amp;". Petit rappel : il reste "&amp;FIXED(G416,0,TRUE)&amp;" FCFA à régler sur votre compte. Merci et bonne journée !"," ","%20"),"Relancer"))</f>
      </c>
      <c r="K416" s="16">
        <f>IF(N(G416)&gt;0,G416+ROW()/1000000,"")</f>
      </c>
    </row>
    <row r="417" spans="1:11" x14ac:dyDescent="0.25">
      <c r="A417" s="12"/>
      <c r="B417" s="12"/>
      <c r="C417" s="12"/>
      <c r="D417" s="13"/>
      <c r="E417" s="14">
        <f>IF($A417="","",SUMIFS('Opérations'!$E$6:$E$3005,'Opérations'!$B$6:$B$3005,$A417,'Opérations'!$C$6:$C$3005,"Crédit"))</f>
      </c>
      <c r="F417" s="14">
        <f>IF($A417="","",SUMIFS('Opérations'!$E$6:$E$3005,'Opérations'!$B$6:$B$3005,$A417,'Opérations'!$C$6:$C$3005,"Remboursement"))</f>
      </c>
      <c r="G417" s="14">
        <f>IF($A417="","",E417-F417)</f>
      </c>
      <c r="H417" s="15">
        <f>IF(OR($A417="",N(G417)&lt;=0),"",IF(SUMPRODUCT(MAX(('Opérations'!$B$6:$B$3005=$A417)*('Opérations'!$C$6:$C$3005="Crédit")*'Opérations'!$F$6:$F$3005))=0,"",SUMPRODUCT(MAX(('Opérations'!$B$6:$B$3005=$A417)*('Opérations'!$C$6:$C$3005="Crédit")*'Opérations'!$F$6:$F$3005))))</f>
      </c>
      <c r="I417" s="16">
        <f>IF($A417="","",IF(G417&lt;=0,"Soldé",IF(AND(H417&lt;&gt;"",H417&lt;TODAY()),"En retard",IF(AND(N(D417)&gt;0,G417&gt;D417),"Plafond dépassé","En cours"))))</f>
      </c>
      <c r="J417" s="17">
        <f>IF(OR($A417="",$B417="",N(G417)&lt;=0),"",HYPERLINK("https://wa.me/"&amp;IF(LEN(SUBSTITUTE(SUBSTITUTE(SUBSTITUTE(SUBSTITUTE(SUBSTITUTE($B417," ",""),"+",""),"-",""),".",""),"/",""))=9,"237"&amp;SUBSTITUTE(SUBSTITUTE(SUBSTITUTE(SUBSTITUTE(SUBSTITUTE($B417," ",""),"+",""),"-",""),".",""),"/",""),SUBSTITUTE(SUBSTITUTE(SUBSTITUTE(SUBSTITUTE(SUBSTITUTE($B417," ",""),"+",""),"-",""),".",""),"/",""))&amp;"?text="&amp;SUBSTITUTE("Bonjour "&amp;$A417&amp;", ici "&amp;'Paramètres'!$C$6&amp;". Petit rappel : il reste "&amp;FIXED(G417,0,TRUE)&amp;" FCFA à régler sur votre compte. Merci et bonne journée !"," ","%20"),"Relancer"))</f>
      </c>
      <c r="K417" s="16">
        <f>IF(N(G417)&gt;0,G417+ROW()/1000000,"")</f>
      </c>
    </row>
    <row r="418" spans="1:11" x14ac:dyDescent="0.25">
      <c r="A418" s="12"/>
      <c r="B418" s="12"/>
      <c r="C418" s="12"/>
      <c r="D418" s="13"/>
      <c r="E418" s="14">
        <f>IF($A418="","",SUMIFS('Opérations'!$E$6:$E$3005,'Opérations'!$B$6:$B$3005,$A418,'Opérations'!$C$6:$C$3005,"Crédit"))</f>
      </c>
      <c r="F418" s="14">
        <f>IF($A418="","",SUMIFS('Opérations'!$E$6:$E$3005,'Opérations'!$B$6:$B$3005,$A418,'Opérations'!$C$6:$C$3005,"Remboursement"))</f>
      </c>
      <c r="G418" s="14">
        <f>IF($A418="","",E418-F418)</f>
      </c>
      <c r="H418" s="15">
        <f>IF(OR($A418="",N(G418)&lt;=0),"",IF(SUMPRODUCT(MAX(('Opérations'!$B$6:$B$3005=$A418)*('Opérations'!$C$6:$C$3005="Crédit")*'Opérations'!$F$6:$F$3005))=0,"",SUMPRODUCT(MAX(('Opérations'!$B$6:$B$3005=$A418)*('Opérations'!$C$6:$C$3005="Crédit")*'Opérations'!$F$6:$F$3005))))</f>
      </c>
      <c r="I418" s="16">
        <f>IF($A418="","",IF(G418&lt;=0,"Soldé",IF(AND(H418&lt;&gt;"",H418&lt;TODAY()),"En retard",IF(AND(N(D418)&gt;0,G418&gt;D418),"Plafond dépassé","En cours"))))</f>
      </c>
      <c r="J418" s="17">
        <f>IF(OR($A418="",$B418="",N(G418)&lt;=0),"",HYPERLINK("https://wa.me/"&amp;IF(LEN(SUBSTITUTE(SUBSTITUTE(SUBSTITUTE(SUBSTITUTE(SUBSTITUTE($B418," ",""),"+",""),"-",""),".",""),"/",""))=9,"237"&amp;SUBSTITUTE(SUBSTITUTE(SUBSTITUTE(SUBSTITUTE(SUBSTITUTE($B418," ",""),"+",""),"-",""),".",""),"/",""),SUBSTITUTE(SUBSTITUTE(SUBSTITUTE(SUBSTITUTE(SUBSTITUTE($B418," ",""),"+",""),"-",""),".",""),"/",""))&amp;"?text="&amp;SUBSTITUTE("Bonjour "&amp;$A418&amp;", ici "&amp;'Paramètres'!$C$6&amp;". Petit rappel : il reste "&amp;FIXED(G418,0,TRUE)&amp;" FCFA à régler sur votre compte. Merci et bonne journée !"," ","%20"),"Relancer"))</f>
      </c>
      <c r="K418" s="16">
        <f>IF(N(G418)&gt;0,G418+ROW()/1000000,"")</f>
      </c>
    </row>
    <row r="419" spans="1:11" x14ac:dyDescent="0.25">
      <c r="A419" s="12"/>
      <c r="B419" s="12"/>
      <c r="C419" s="12"/>
      <c r="D419" s="13"/>
      <c r="E419" s="14">
        <f>IF($A419="","",SUMIFS('Opérations'!$E$6:$E$3005,'Opérations'!$B$6:$B$3005,$A419,'Opérations'!$C$6:$C$3005,"Crédit"))</f>
      </c>
      <c r="F419" s="14">
        <f>IF($A419="","",SUMIFS('Opérations'!$E$6:$E$3005,'Opérations'!$B$6:$B$3005,$A419,'Opérations'!$C$6:$C$3005,"Remboursement"))</f>
      </c>
      <c r="G419" s="14">
        <f>IF($A419="","",E419-F419)</f>
      </c>
      <c r="H419" s="15">
        <f>IF(OR($A419="",N(G419)&lt;=0),"",IF(SUMPRODUCT(MAX(('Opérations'!$B$6:$B$3005=$A419)*('Opérations'!$C$6:$C$3005="Crédit")*'Opérations'!$F$6:$F$3005))=0,"",SUMPRODUCT(MAX(('Opérations'!$B$6:$B$3005=$A419)*('Opérations'!$C$6:$C$3005="Crédit")*'Opérations'!$F$6:$F$3005))))</f>
      </c>
      <c r="I419" s="16">
        <f>IF($A419="","",IF(G419&lt;=0,"Soldé",IF(AND(H419&lt;&gt;"",H419&lt;TODAY()),"En retard",IF(AND(N(D419)&gt;0,G419&gt;D419),"Plafond dépassé","En cours"))))</f>
      </c>
      <c r="J419" s="17">
        <f>IF(OR($A419="",$B419="",N(G419)&lt;=0),"",HYPERLINK("https://wa.me/"&amp;IF(LEN(SUBSTITUTE(SUBSTITUTE(SUBSTITUTE(SUBSTITUTE(SUBSTITUTE($B419," ",""),"+",""),"-",""),".",""),"/",""))=9,"237"&amp;SUBSTITUTE(SUBSTITUTE(SUBSTITUTE(SUBSTITUTE(SUBSTITUTE($B419," ",""),"+",""),"-",""),".",""),"/",""),SUBSTITUTE(SUBSTITUTE(SUBSTITUTE(SUBSTITUTE(SUBSTITUTE($B419," ",""),"+",""),"-",""),".",""),"/",""))&amp;"?text="&amp;SUBSTITUTE("Bonjour "&amp;$A419&amp;", ici "&amp;'Paramètres'!$C$6&amp;". Petit rappel : il reste "&amp;FIXED(G419,0,TRUE)&amp;" FCFA à régler sur votre compte. Merci et bonne journée !"," ","%20"),"Relancer"))</f>
      </c>
      <c r="K419" s="16">
        <f>IF(N(G419)&gt;0,G419+ROW()/1000000,"")</f>
      </c>
    </row>
    <row r="420" spans="1:11" x14ac:dyDescent="0.25">
      <c r="A420" s="12"/>
      <c r="B420" s="12"/>
      <c r="C420" s="12"/>
      <c r="D420" s="13"/>
      <c r="E420" s="14">
        <f>IF($A420="","",SUMIFS('Opérations'!$E$6:$E$3005,'Opérations'!$B$6:$B$3005,$A420,'Opérations'!$C$6:$C$3005,"Crédit"))</f>
      </c>
      <c r="F420" s="14">
        <f>IF($A420="","",SUMIFS('Opérations'!$E$6:$E$3005,'Opérations'!$B$6:$B$3005,$A420,'Opérations'!$C$6:$C$3005,"Remboursement"))</f>
      </c>
      <c r="G420" s="14">
        <f>IF($A420="","",E420-F420)</f>
      </c>
      <c r="H420" s="15">
        <f>IF(OR($A420="",N(G420)&lt;=0),"",IF(SUMPRODUCT(MAX(('Opérations'!$B$6:$B$3005=$A420)*('Opérations'!$C$6:$C$3005="Crédit")*'Opérations'!$F$6:$F$3005))=0,"",SUMPRODUCT(MAX(('Opérations'!$B$6:$B$3005=$A420)*('Opérations'!$C$6:$C$3005="Crédit")*'Opérations'!$F$6:$F$3005))))</f>
      </c>
      <c r="I420" s="16">
        <f>IF($A420="","",IF(G420&lt;=0,"Soldé",IF(AND(H420&lt;&gt;"",H420&lt;TODAY()),"En retard",IF(AND(N(D420)&gt;0,G420&gt;D420),"Plafond dépassé","En cours"))))</f>
      </c>
      <c r="J420" s="17">
        <f>IF(OR($A420="",$B420="",N(G420)&lt;=0),"",HYPERLINK("https://wa.me/"&amp;IF(LEN(SUBSTITUTE(SUBSTITUTE(SUBSTITUTE(SUBSTITUTE(SUBSTITUTE($B420," ",""),"+",""),"-",""),".",""),"/",""))=9,"237"&amp;SUBSTITUTE(SUBSTITUTE(SUBSTITUTE(SUBSTITUTE(SUBSTITUTE($B420," ",""),"+",""),"-",""),".",""),"/",""),SUBSTITUTE(SUBSTITUTE(SUBSTITUTE(SUBSTITUTE(SUBSTITUTE($B420," ",""),"+",""),"-",""),".",""),"/",""))&amp;"?text="&amp;SUBSTITUTE("Bonjour "&amp;$A420&amp;", ici "&amp;'Paramètres'!$C$6&amp;". Petit rappel : il reste "&amp;FIXED(G420,0,TRUE)&amp;" FCFA à régler sur votre compte. Merci et bonne journée !"," ","%20"),"Relancer"))</f>
      </c>
      <c r="K420" s="16">
        <f>IF(N(G420)&gt;0,G420+ROW()/1000000,"")</f>
      </c>
    </row>
    <row r="421" spans="1:11" x14ac:dyDescent="0.25">
      <c r="A421" s="12"/>
      <c r="B421" s="12"/>
      <c r="C421" s="12"/>
      <c r="D421" s="13"/>
      <c r="E421" s="14">
        <f>IF($A421="","",SUMIFS('Opérations'!$E$6:$E$3005,'Opérations'!$B$6:$B$3005,$A421,'Opérations'!$C$6:$C$3005,"Crédit"))</f>
      </c>
      <c r="F421" s="14">
        <f>IF($A421="","",SUMIFS('Opérations'!$E$6:$E$3005,'Opérations'!$B$6:$B$3005,$A421,'Opérations'!$C$6:$C$3005,"Remboursement"))</f>
      </c>
      <c r="G421" s="14">
        <f>IF($A421="","",E421-F421)</f>
      </c>
      <c r="H421" s="15">
        <f>IF(OR($A421="",N(G421)&lt;=0),"",IF(SUMPRODUCT(MAX(('Opérations'!$B$6:$B$3005=$A421)*('Opérations'!$C$6:$C$3005="Crédit")*'Opérations'!$F$6:$F$3005))=0,"",SUMPRODUCT(MAX(('Opérations'!$B$6:$B$3005=$A421)*('Opérations'!$C$6:$C$3005="Crédit")*'Opérations'!$F$6:$F$3005))))</f>
      </c>
      <c r="I421" s="16">
        <f>IF($A421="","",IF(G421&lt;=0,"Soldé",IF(AND(H421&lt;&gt;"",H421&lt;TODAY()),"En retard",IF(AND(N(D421)&gt;0,G421&gt;D421),"Plafond dépassé","En cours"))))</f>
      </c>
      <c r="J421" s="17">
        <f>IF(OR($A421="",$B421="",N(G421)&lt;=0),"",HYPERLINK("https://wa.me/"&amp;IF(LEN(SUBSTITUTE(SUBSTITUTE(SUBSTITUTE(SUBSTITUTE(SUBSTITUTE($B421," ",""),"+",""),"-",""),".",""),"/",""))=9,"237"&amp;SUBSTITUTE(SUBSTITUTE(SUBSTITUTE(SUBSTITUTE(SUBSTITUTE($B421," ",""),"+",""),"-",""),".",""),"/",""),SUBSTITUTE(SUBSTITUTE(SUBSTITUTE(SUBSTITUTE(SUBSTITUTE($B421," ",""),"+",""),"-",""),".",""),"/",""))&amp;"?text="&amp;SUBSTITUTE("Bonjour "&amp;$A421&amp;", ici "&amp;'Paramètres'!$C$6&amp;". Petit rappel : il reste "&amp;FIXED(G421,0,TRUE)&amp;" FCFA à régler sur votre compte. Merci et bonne journée !"," ","%20"),"Relancer"))</f>
      </c>
      <c r="K421" s="16">
        <f>IF(N(G421)&gt;0,G421+ROW()/1000000,"")</f>
      </c>
    </row>
    <row r="422" spans="1:11" x14ac:dyDescent="0.25">
      <c r="A422" s="12"/>
      <c r="B422" s="12"/>
      <c r="C422" s="12"/>
      <c r="D422" s="13"/>
      <c r="E422" s="14">
        <f>IF($A422="","",SUMIFS('Opérations'!$E$6:$E$3005,'Opérations'!$B$6:$B$3005,$A422,'Opérations'!$C$6:$C$3005,"Crédit"))</f>
      </c>
      <c r="F422" s="14">
        <f>IF($A422="","",SUMIFS('Opérations'!$E$6:$E$3005,'Opérations'!$B$6:$B$3005,$A422,'Opérations'!$C$6:$C$3005,"Remboursement"))</f>
      </c>
      <c r="G422" s="14">
        <f>IF($A422="","",E422-F422)</f>
      </c>
      <c r="H422" s="15">
        <f>IF(OR($A422="",N(G422)&lt;=0),"",IF(SUMPRODUCT(MAX(('Opérations'!$B$6:$B$3005=$A422)*('Opérations'!$C$6:$C$3005="Crédit")*'Opérations'!$F$6:$F$3005))=0,"",SUMPRODUCT(MAX(('Opérations'!$B$6:$B$3005=$A422)*('Opérations'!$C$6:$C$3005="Crédit")*'Opérations'!$F$6:$F$3005))))</f>
      </c>
      <c r="I422" s="16">
        <f>IF($A422="","",IF(G422&lt;=0,"Soldé",IF(AND(H422&lt;&gt;"",H422&lt;TODAY()),"En retard",IF(AND(N(D422)&gt;0,G422&gt;D422),"Plafond dépassé","En cours"))))</f>
      </c>
      <c r="J422" s="17">
        <f>IF(OR($A422="",$B422="",N(G422)&lt;=0),"",HYPERLINK("https://wa.me/"&amp;IF(LEN(SUBSTITUTE(SUBSTITUTE(SUBSTITUTE(SUBSTITUTE(SUBSTITUTE($B422," ",""),"+",""),"-",""),".",""),"/",""))=9,"237"&amp;SUBSTITUTE(SUBSTITUTE(SUBSTITUTE(SUBSTITUTE(SUBSTITUTE($B422," ",""),"+",""),"-",""),".",""),"/",""),SUBSTITUTE(SUBSTITUTE(SUBSTITUTE(SUBSTITUTE(SUBSTITUTE($B422," ",""),"+",""),"-",""),".",""),"/",""))&amp;"?text="&amp;SUBSTITUTE("Bonjour "&amp;$A422&amp;", ici "&amp;'Paramètres'!$C$6&amp;". Petit rappel : il reste "&amp;FIXED(G422,0,TRUE)&amp;" FCFA à régler sur votre compte. Merci et bonne journée !"," ","%20"),"Relancer"))</f>
      </c>
      <c r="K422" s="16">
        <f>IF(N(G422)&gt;0,G422+ROW()/1000000,"")</f>
      </c>
    </row>
    <row r="423" spans="1:11" x14ac:dyDescent="0.25">
      <c r="A423" s="12"/>
      <c r="B423" s="12"/>
      <c r="C423" s="12"/>
      <c r="D423" s="13"/>
      <c r="E423" s="14">
        <f>IF($A423="","",SUMIFS('Opérations'!$E$6:$E$3005,'Opérations'!$B$6:$B$3005,$A423,'Opérations'!$C$6:$C$3005,"Crédit"))</f>
      </c>
      <c r="F423" s="14">
        <f>IF($A423="","",SUMIFS('Opérations'!$E$6:$E$3005,'Opérations'!$B$6:$B$3005,$A423,'Opérations'!$C$6:$C$3005,"Remboursement"))</f>
      </c>
      <c r="G423" s="14">
        <f>IF($A423="","",E423-F423)</f>
      </c>
      <c r="H423" s="15">
        <f>IF(OR($A423="",N(G423)&lt;=0),"",IF(SUMPRODUCT(MAX(('Opérations'!$B$6:$B$3005=$A423)*('Opérations'!$C$6:$C$3005="Crédit")*'Opérations'!$F$6:$F$3005))=0,"",SUMPRODUCT(MAX(('Opérations'!$B$6:$B$3005=$A423)*('Opérations'!$C$6:$C$3005="Crédit")*'Opérations'!$F$6:$F$3005))))</f>
      </c>
      <c r="I423" s="16">
        <f>IF($A423="","",IF(G423&lt;=0,"Soldé",IF(AND(H423&lt;&gt;"",H423&lt;TODAY()),"En retard",IF(AND(N(D423)&gt;0,G423&gt;D423),"Plafond dépassé","En cours"))))</f>
      </c>
      <c r="J423" s="17">
        <f>IF(OR($A423="",$B423="",N(G423)&lt;=0),"",HYPERLINK("https://wa.me/"&amp;IF(LEN(SUBSTITUTE(SUBSTITUTE(SUBSTITUTE(SUBSTITUTE(SUBSTITUTE($B423," ",""),"+",""),"-",""),".",""),"/",""))=9,"237"&amp;SUBSTITUTE(SUBSTITUTE(SUBSTITUTE(SUBSTITUTE(SUBSTITUTE($B423," ",""),"+",""),"-",""),".",""),"/",""),SUBSTITUTE(SUBSTITUTE(SUBSTITUTE(SUBSTITUTE(SUBSTITUTE($B423," ",""),"+",""),"-",""),".",""),"/",""))&amp;"?text="&amp;SUBSTITUTE("Bonjour "&amp;$A423&amp;", ici "&amp;'Paramètres'!$C$6&amp;". Petit rappel : il reste "&amp;FIXED(G423,0,TRUE)&amp;" FCFA à régler sur votre compte. Merci et bonne journée !"," ","%20"),"Relancer"))</f>
      </c>
      <c r="K423" s="16">
        <f>IF(N(G423)&gt;0,G423+ROW()/1000000,"")</f>
      </c>
    </row>
    <row r="424" spans="1:11" x14ac:dyDescent="0.25">
      <c r="A424" s="12"/>
      <c r="B424" s="12"/>
      <c r="C424" s="12"/>
      <c r="D424" s="13"/>
      <c r="E424" s="14">
        <f>IF($A424="","",SUMIFS('Opérations'!$E$6:$E$3005,'Opérations'!$B$6:$B$3005,$A424,'Opérations'!$C$6:$C$3005,"Crédit"))</f>
      </c>
      <c r="F424" s="14">
        <f>IF($A424="","",SUMIFS('Opérations'!$E$6:$E$3005,'Opérations'!$B$6:$B$3005,$A424,'Opérations'!$C$6:$C$3005,"Remboursement"))</f>
      </c>
      <c r="G424" s="14">
        <f>IF($A424="","",E424-F424)</f>
      </c>
      <c r="H424" s="15">
        <f>IF(OR($A424="",N(G424)&lt;=0),"",IF(SUMPRODUCT(MAX(('Opérations'!$B$6:$B$3005=$A424)*('Opérations'!$C$6:$C$3005="Crédit")*'Opérations'!$F$6:$F$3005))=0,"",SUMPRODUCT(MAX(('Opérations'!$B$6:$B$3005=$A424)*('Opérations'!$C$6:$C$3005="Crédit")*'Opérations'!$F$6:$F$3005))))</f>
      </c>
      <c r="I424" s="16">
        <f>IF($A424="","",IF(G424&lt;=0,"Soldé",IF(AND(H424&lt;&gt;"",H424&lt;TODAY()),"En retard",IF(AND(N(D424)&gt;0,G424&gt;D424),"Plafond dépassé","En cours"))))</f>
      </c>
      <c r="J424" s="17">
        <f>IF(OR($A424="",$B424="",N(G424)&lt;=0),"",HYPERLINK("https://wa.me/"&amp;IF(LEN(SUBSTITUTE(SUBSTITUTE(SUBSTITUTE(SUBSTITUTE(SUBSTITUTE($B424," ",""),"+",""),"-",""),".",""),"/",""))=9,"237"&amp;SUBSTITUTE(SUBSTITUTE(SUBSTITUTE(SUBSTITUTE(SUBSTITUTE($B424," ",""),"+",""),"-",""),".",""),"/",""),SUBSTITUTE(SUBSTITUTE(SUBSTITUTE(SUBSTITUTE(SUBSTITUTE($B424," ",""),"+",""),"-",""),".",""),"/",""))&amp;"?text="&amp;SUBSTITUTE("Bonjour "&amp;$A424&amp;", ici "&amp;'Paramètres'!$C$6&amp;". Petit rappel : il reste "&amp;FIXED(G424,0,TRUE)&amp;" FCFA à régler sur votre compte. Merci et bonne journée !"," ","%20"),"Relancer"))</f>
      </c>
      <c r="K424" s="16">
        <f>IF(N(G424)&gt;0,G424+ROW()/1000000,"")</f>
      </c>
    </row>
    <row r="425" spans="1:11" x14ac:dyDescent="0.25">
      <c r="A425" s="12"/>
      <c r="B425" s="12"/>
      <c r="C425" s="12"/>
      <c r="D425" s="13"/>
      <c r="E425" s="14">
        <f>IF($A425="","",SUMIFS('Opérations'!$E$6:$E$3005,'Opérations'!$B$6:$B$3005,$A425,'Opérations'!$C$6:$C$3005,"Crédit"))</f>
      </c>
      <c r="F425" s="14">
        <f>IF($A425="","",SUMIFS('Opérations'!$E$6:$E$3005,'Opérations'!$B$6:$B$3005,$A425,'Opérations'!$C$6:$C$3005,"Remboursement"))</f>
      </c>
      <c r="G425" s="14">
        <f>IF($A425="","",E425-F425)</f>
      </c>
      <c r="H425" s="15">
        <f>IF(OR($A425="",N(G425)&lt;=0),"",IF(SUMPRODUCT(MAX(('Opérations'!$B$6:$B$3005=$A425)*('Opérations'!$C$6:$C$3005="Crédit")*'Opérations'!$F$6:$F$3005))=0,"",SUMPRODUCT(MAX(('Opérations'!$B$6:$B$3005=$A425)*('Opérations'!$C$6:$C$3005="Crédit")*'Opérations'!$F$6:$F$3005))))</f>
      </c>
      <c r="I425" s="16">
        <f>IF($A425="","",IF(G425&lt;=0,"Soldé",IF(AND(H425&lt;&gt;"",H425&lt;TODAY()),"En retard",IF(AND(N(D425)&gt;0,G425&gt;D425),"Plafond dépassé","En cours"))))</f>
      </c>
      <c r="J425" s="17">
        <f>IF(OR($A425="",$B425="",N(G425)&lt;=0),"",HYPERLINK("https://wa.me/"&amp;IF(LEN(SUBSTITUTE(SUBSTITUTE(SUBSTITUTE(SUBSTITUTE(SUBSTITUTE($B425," ",""),"+",""),"-",""),".",""),"/",""))=9,"237"&amp;SUBSTITUTE(SUBSTITUTE(SUBSTITUTE(SUBSTITUTE(SUBSTITUTE($B425," ",""),"+",""),"-",""),".",""),"/",""),SUBSTITUTE(SUBSTITUTE(SUBSTITUTE(SUBSTITUTE(SUBSTITUTE($B425," ",""),"+",""),"-",""),".",""),"/",""))&amp;"?text="&amp;SUBSTITUTE("Bonjour "&amp;$A425&amp;", ici "&amp;'Paramètres'!$C$6&amp;". Petit rappel : il reste "&amp;FIXED(G425,0,TRUE)&amp;" FCFA à régler sur votre compte. Merci et bonne journée !"," ","%20"),"Relancer"))</f>
      </c>
      <c r="K425" s="16">
        <f>IF(N(G425)&gt;0,G425+ROW()/1000000,"")</f>
      </c>
    </row>
    <row r="426" spans="1:11" x14ac:dyDescent="0.25">
      <c r="A426" s="12"/>
      <c r="B426" s="12"/>
      <c r="C426" s="12"/>
      <c r="D426" s="13"/>
      <c r="E426" s="14">
        <f>IF($A426="","",SUMIFS('Opérations'!$E$6:$E$3005,'Opérations'!$B$6:$B$3005,$A426,'Opérations'!$C$6:$C$3005,"Crédit"))</f>
      </c>
      <c r="F426" s="14">
        <f>IF($A426="","",SUMIFS('Opérations'!$E$6:$E$3005,'Opérations'!$B$6:$B$3005,$A426,'Opérations'!$C$6:$C$3005,"Remboursement"))</f>
      </c>
      <c r="G426" s="14">
        <f>IF($A426="","",E426-F426)</f>
      </c>
      <c r="H426" s="15">
        <f>IF(OR($A426="",N(G426)&lt;=0),"",IF(SUMPRODUCT(MAX(('Opérations'!$B$6:$B$3005=$A426)*('Opérations'!$C$6:$C$3005="Crédit")*'Opérations'!$F$6:$F$3005))=0,"",SUMPRODUCT(MAX(('Opérations'!$B$6:$B$3005=$A426)*('Opérations'!$C$6:$C$3005="Crédit")*'Opérations'!$F$6:$F$3005))))</f>
      </c>
      <c r="I426" s="16">
        <f>IF($A426="","",IF(G426&lt;=0,"Soldé",IF(AND(H426&lt;&gt;"",H426&lt;TODAY()),"En retard",IF(AND(N(D426)&gt;0,G426&gt;D426),"Plafond dépassé","En cours"))))</f>
      </c>
      <c r="J426" s="17">
        <f>IF(OR($A426="",$B426="",N(G426)&lt;=0),"",HYPERLINK("https://wa.me/"&amp;IF(LEN(SUBSTITUTE(SUBSTITUTE(SUBSTITUTE(SUBSTITUTE(SUBSTITUTE($B426," ",""),"+",""),"-",""),".",""),"/",""))=9,"237"&amp;SUBSTITUTE(SUBSTITUTE(SUBSTITUTE(SUBSTITUTE(SUBSTITUTE($B426," ",""),"+",""),"-",""),".",""),"/",""),SUBSTITUTE(SUBSTITUTE(SUBSTITUTE(SUBSTITUTE(SUBSTITUTE($B426," ",""),"+",""),"-",""),".",""),"/",""))&amp;"?text="&amp;SUBSTITUTE("Bonjour "&amp;$A426&amp;", ici "&amp;'Paramètres'!$C$6&amp;". Petit rappel : il reste "&amp;FIXED(G426,0,TRUE)&amp;" FCFA à régler sur votre compte. Merci et bonne journée !"," ","%20"),"Relancer"))</f>
      </c>
      <c r="K426" s="16">
        <f>IF(N(G426)&gt;0,G426+ROW()/1000000,"")</f>
      </c>
    </row>
    <row r="427" spans="1:11" x14ac:dyDescent="0.25">
      <c r="A427" s="12"/>
      <c r="B427" s="12"/>
      <c r="C427" s="12"/>
      <c r="D427" s="13"/>
      <c r="E427" s="14">
        <f>IF($A427="","",SUMIFS('Opérations'!$E$6:$E$3005,'Opérations'!$B$6:$B$3005,$A427,'Opérations'!$C$6:$C$3005,"Crédit"))</f>
      </c>
      <c r="F427" s="14">
        <f>IF($A427="","",SUMIFS('Opérations'!$E$6:$E$3005,'Opérations'!$B$6:$B$3005,$A427,'Opérations'!$C$6:$C$3005,"Remboursement"))</f>
      </c>
      <c r="G427" s="14">
        <f>IF($A427="","",E427-F427)</f>
      </c>
      <c r="H427" s="15">
        <f>IF(OR($A427="",N(G427)&lt;=0),"",IF(SUMPRODUCT(MAX(('Opérations'!$B$6:$B$3005=$A427)*('Opérations'!$C$6:$C$3005="Crédit")*'Opérations'!$F$6:$F$3005))=0,"",SUMPRODUCT(MAX(('Opérations'!$B$6:$B$3005=$A427)*('Opérations'!$C$6:$C$3005="Crédit")*'Opérations'!$F$6:$F$3005))))</f>
      </c>
      <c r="I427" s="16">
        <f>IF($A427="","",IF(G427&lt;=0,"Soldé",IF(AND(H427&lt;&gt;"",H427&lt;TODAY()),"En retard",IF(AND(N(D427)&gt;0,G427&gt;D427),"Plafond dépassé","En cours"))))</f>
      </c>
      <c r="J427" s="17">
        <f>IF(OR($A427="",$B427="",N(G427)&lt;=0),"",HYPERLINK("https://wa.me/"&amp;IF(LEN(SUBSTITUTE(SUBSTITUTE(SUBSTITUTE(SUBSTITUTE(SUBSTITUTE($B427," ",""),"+",""),"-",""),".",""),"/",""))=9,"237"&amp;SUBSTITUTE(SUBSTITUTE(SUBSTITUTE(SUBSTITUTE(SUBSTITUTE($B427," ",""),"+",""),"-",""),".",""),"/",""),SUBSTITUTE(SUBSTITUTE(SUBSTITUTE(SUBSTITUTE(SUBSTITUTE($B427," ",""),"+",""),"-",""),".",""),"/",""))&amp;"?text="&amp;SUBSTITUTE("Bonjour "&amp;$A427&amp;", ici "&amp;'Paramètres'!$C$6&amp;". Petit rappel : il reste "&amp;FIXED(G427,0,TRUE)&amp;" FCFA à régler sur votre compte. Merci et bonne journée !"," ","%20"),"Relancer"))</f>
      </c>
      <c r="K427" s="16">
        <f>IF(N(G427)&gt;0,G427+ROW()/1000000,"")</f>
      </c>
    </row>
    <row r="428" spans="1:11" x14ac:dyDescent="0.25">
      <c r="A428" s="12"/>
      <c r="B428" s="12"/>
      <c r="C428" s="12"/>
      <c r="D428" s="13"/>
      <c r="E428" s="14">
        <f>IF($A428="","",SUMIFS('Opérations'!$E$6:$E$3005,'Opérations'!$B$6:$B$3005,$A428,'Opérations'!$C$6:$C$3005,"Crédit"))</f>
      </c>
      <c r="F428" s="14">
        <f>IF($A428="","",SUMIFS('Opérations'!$E$6:$E$3005,'Opérations'!$B$6:$B$3005,$A428,'Opérations'!$C$6:$C$3005,"Remboursement"))</f>
      </c>
      <c r="G428" s="14">
        <f>IF($A428="","",E428-F428)</f>
      </c>
      <c r="H428" s="15">
        <f>IF(OR($A428="",N(G428)&lt;=0),"",IF(SUMPRODUCT(MAX(('Opérations'!$B$6:$B$3005=$A428)*('Opérations'!$C$6:$C$3005="Crédit")*'Opérations'!$F$6:$F$3005))=0,"",SUMPRODUCT(MAX(('Opérations'!$B$6:$B$3005=$A428)*('Opérations'!$C$6:$C$3005="Crédit")*'Opérations'!$F$6:$F$3005))))</f>
      </c>
      <c r="I428" s="16">
        <f>IF($A428="","",IF(G428&lt;=0,"Soldé",IF(AND(H428&lt;&gt;"",H428&lt;TODAY()),"En retard",IF(AND(N(D428)&gt;0,G428&gt;D428),"Plafond dépassé","En cours"))))</f>
      </c>
      <c r="J428" s="17">
        <f>IF(OR($A428="",$B428="",N(G428)&lt;=0),"",HYPERLINK("https://wa.me/"&amp;IF(LEN(SUBSTITUTE(SUBSTITUTE(SUBSTITUTE(SUBSTITUTE(SUBSTITUTE($B428," ",""),"+",""),"-",""),".",""),"/",""))=9,"237"&amp;SUBSTITUTE(SUBSTITUTE(SUBSTITUTE(SUBSTITUTE(SUBSTITUTE($B428," ",""),"+",""),"-",""),".",""),"/",""),SUBSTITUTE(SUBSTITUTE(SUBSTITUTE(SUBSTITUTE(SUBSTITUTE($B428," ",""),"+",""),"-",""),".",""),"/",""))&amp;"?text="&amp;SUBSTITUTE("Bonjour "&amp;$A428&amp;", ici "&amp;'Paramètres'!$C$6&amp;". Petit rappel : il reste "&amp;FIXED(G428,0,TRUE)&amp;" FCFA à régler sur votre compte. Merci et bonne journée !"," ","%20"),"Relancer"))</f>
      </c>
      <c r="K428" s="16">
        <f>IF(N(G428)&gt;0,G428+ROW()/1000000,"")</f>
      </c>
    </row>
    <row r="429" spans="1:11" x14ac:dyDescent="0.25">
      <c r="A429" s="12"/>
      <c r="B429" s="12"/>
      <c r="C429" s="12"/>
      <c r="D429" s="13"/>
      <c r="E429" s="14">
        <f>IF($A429="","",SUMIFS('Opérations'!$E$6:$E$3005,'Opérations'!$B$6:$B$3005,$A429,'Opérations'!$C$6:$C$3005,"Crédit"))</f>
      </c>
      <c r="F429" s="14">
        <f>IF($A429="","",SUMIFS('Opérations'!$E$6:$E$3005,'Opérations'!$B$6:$B$3005,$A429,'Opérations'!$C$6:$C$3005,"Remboursement"))</f>
      </c>
      <c r="G429" s="14">
        <f>IF($A429="","",E429-F429)</f>
      </c>
      <c r="H429" s="15">
        <f>IF(OR($A429="",N(G429)&lt;=0),"",IF(SUMPRODUCT(MAX(('Opérations'!$B$6:$B$3005=$A429)*('Opérations'!$C$6:$C$3005="Crédit")*'Opérations'!$F$6:$F$3005))=0,"",SUMPRODUCT(MAX(('Opérations'!$B$6:$B$3005=$A429)*('Opérations'!$C$6:$C$3005="Crédit")*'Opérations'!$F$6:$F$3005))))</f>
      </c>
      <c r="I429" s="16">
        <f>IF($A429="","",IF(G429&lt;=0,"Soldé",IF(AND(H429&lt;&gt;"",H429&lt;TODAY()),"En retard",IF(AND(N(D429)&gt;0,G429&gt;D429),"Plafond dépassé","En cours"))))</f>
      </c>
      <c r="J429" s="17">
        <f>IF(OR($A429="",$B429="",N(G429)&lt;=0),"",HYPERLINK("https://wa.me/"&amp;IF(LEN(SUBSTITUTE(SUBSTITUTE(SUBSTITUTE(SUBSTITUTE(SUBSTITUTE($B429," ",""),"+",""),"-",""),".",""),"/",""))=9,"237"&amp;SUBSTITUTE(SUBSTITUTE(SUBSTITUTE(SUBSTITUTE(SUBSTITUTE($B429," ",""),"+",""),"-",""),".",""),"/",""),SUBSTITUTE(SUBSTITUTE(SUBSTITUTE(SUBSTITUTE(SUBSTITUTE($B429," ",""),"+",""),"-",""),".",""),"/",""))&amp;"?text="&amp;SUBSTITUTE("Bonjour "&amp;$A429&amp;", ici "&amp;'Paramètres'!$C$6&amp;". Petit rappel : il reste "&amp;FIXED(G429,0,TRUE)&amp;" FCFA à régler sur votre compte. Merci et bonne journée !"," ","%20"),"Relancer"))</f>
      </c>
      <c r="K429" s="16">
        <f>IF(N(G429)&gt;0,G429+ROW()/1000000,"")</f>
      </c>
    </row>
    <row r="430" spans="1:11" x14ac:dyDescent="0.25">
      <c r="A430" s="12"/>
      <c r="B430" s="12"/>
      <c r="C430" s="12"/>
      <c r="D430" s="13"/>
      <c r="E430" s="14">
        <f>IF($A430="","",SUMIFS('Opérations'!$E$6:$E$3005,'Opérations'!$B$6:$B$3005,$A430,'Opérations'!$C$6:$C$3005,"Crédit"))</f>
      </c>
      <c r="F430" s="14">
        <f>IF($A430="","",SUMIFS('Opérations'!$E$6:$E$3005,'Opérations'!$B$6:$B$3005,$A430,'Opérations'!$C$6:$C$3005,"Remboursement"))</f>
      </c>
      <c r="G430" s="14">
        <f>IF($A430="","",E430-F430)</f>
      </c>
      <c r="H430" s="15">
        <f>IF(OR($A430="",N(G430)&lt;=0),"",IF(SUMPRODUCT(MAX(('Opérations'!$B$6:$B$3005=$A430)*('Opérations'!$C$6:$C$3005="Crédit")*'Opérations'!$F$6:$F$3005))=0,"",SUMPRODUCT(MAX(('Opérations'!$B$6:$B$3005=$A430)*('Opérations'!$C$6:$C$3005="Crédit")*'Opérations'!$F$6:$F$3005))))</f>
      </c>
      <c r="I430" s="16">
        <f>IF($A430="","",IF(G430&lt;=0,"Soldé",IF(AND(H430&lt;&gt;"",H430&lt;TODAY()),"En retard",IF(AND(N(D430)&gt;0,G430&gt;D430),"Plafond dépassé","En cours"))))</f>
      </c>
      <c r="J430" s="17">
        <f>IF(OR($A430="",$B430="",N(G430)&lt;=0),"",HYPERLINK("https://wa.me/"&amp;IF(LEN(SUBSTITUTE(SUBSTITUTE(SUBSTITUTE(SUBSTITUTE(SUBSTITUTE($B430," ",""),"+",""),"-",""),".",""),"/",""))=9,"237"&amp;SUBSTITUTE(SUBSTITUTE(SUBSTITUTE(SUBSTITUTE(SUBSTITUTE($B430," ",""),"+",""),"-",""),".",""),"/",""),SUBSTITUTE(SUBSTITUTE(SUBSTITUTE(SUBSTITUTE(SUBSTITUTE($B430," ",""),"+",""),"-",""),".",""),"/",""))&amp;"?text="&amp;SUBSTITUTE("Bonjour "&amp;$A430&amp;", ici "&amp;'Paramètres'!$C$6&amp;". Petit rappel : il reste "&amp;FIXED(G430,0,TRUE)&amp;" FCFA à régler sur votre compte. Merci et bonne journée !"," ","%20"),"Relancer"))</f>
      </c>
      <c r="K430" s="16">
        <f>IF(N(G430)&gt;0,G430+ROW()/1000000,"")</f>
      </c>
    </row>
    <row r="431" spans="1:11" x14ac:dyDescent="0.25">
      <c r="A431" s="12"/>
      <c r="B431" s="12"/>
      <c r="C431" s="12"/>
      <c r="D431" s="13"/>
      <c r="E431" s="14">
        <f>IF($A431="","",SUMIFS('Opérations'!$E$6:$E$3005,'Opérations'!$B$6:$B$3005,$A431,'Opérations'!$C$6:$C$3005,"Crédit"))</f>
      </c>
      <c r="F431" s="14">
        <f>IF($A431="","",SUMIFS('Opérations'!$E$6:$E$3005,'Opérations'!$B$6:$B$3005,$A431,'Opérations'!$C$6:$C$3005,"Remboursement"))</f>
      </c>
      <c r="G431" s="14">
        <f>IF($A431="","",E431-F431)</f>
      </c>
      <c r="H431" s="15">
        <f>IF(OR($A431="",N(G431)&lt;=0),"",IF(SUMPRODUCT(MAX(('Opérations'!$B$6:$B$3005=$A431)*('Opérations'!$C$6:$C$3005="Crédit")*'Opérations'!$F$6:$F$3005))=0,"",SUMPRODUCT(MAX(('Opérations'!$B$6:$B$3005=$A431)*('Opérations'!$C$6:$C$3005="Crédit")*'Opérations'!$F$6:$F$3005))))</f>
      </c>
      <c r="I431" s="16">
        <f>IF($A431="","",IF(G431&lt;=0,"Soldé",IF(AND(H431&lt;&gt;"",H431&lt;TODAY()),"En retard",IF(AND(N(D431)&gt;0,G431&gt;D431),"Plafond dépassé","En cours"))))</f>
      </c>
      <c r="J431" s="17">
        <f>IF(OR($A431="",$B431="",N(G431)&lt;=0),"",HYPERLINK("https://wa.me/"&amp;IF(LEN(SUBSTITUTE(SUBSTITUTE(SUBSTITUTE(SUBSTITUTE(SUBSTITUTE($B431," ",""),"+",""),"-",""),".",""),"/",""))=9,"237"&amp;SUBSTITUTE(SUBSTITUTE(SUBSTITUTE(SUBSTITUTE(SUBSTITUTE($B431," ",""),"+",""),"-",""),".",""),"/",""),SUBSTITUTE(SUBSTITUTE(SUBSTITUTE(SUBSTITUTE(SUBSTITUTE($B431," ",""),"+",""),"-",""),".",""),"/",""))&amp;"?text="&amp;SUBSTITUTE("Bonjour "&amp;$A431&amp;", ici "&amp;'Paramètres'!$C$6&amp;". Petit rappel : il reste "&amp;FIXED(G431,0,TRUE)&amp;" FCFA à régler sur votre compte. Merci et bonne journée !"," ","%20"),"Relancer"))</f>
      </c>
      <c r="K431" s="16">
        <f>IF(N(G431)&gt;0,G431+ROW()/1000000,"")</f>
      </c>
    </row>
    <row r="432" spans="1:11" x14ac:dyDescent="0.25">
      <c r="A432" s="12"/>
      <c r="B432" s="12"/>
      <c r="C432" s="12"/>
      <c r="D432" s="13"/>
      <c r="E432" s="14">
        <f>IF($A432="","",SUMIFS('Opérations'!$E$6:$E$3005,'Opérations'!$B$6:$B$3005,$A432,'Opérations'!$C$6:$C$3005,"Crédit"))</f>
      </c>
      <c r="F432" s="14">
        <f>IF($A432="","",SUMIFS('Opérations'!$E$6:$E$3005,'Opérations'!$B$6:$B$3005,$A432,'Opérations'!$C$6:$C$3005,"Remboursement"))</f>
      </c>
      <c r="G432" s="14">
        <f>IF($A432="","",E432-F432)</f>
      </c>
      <c r="H432" s="15">
        <f>IF(OR($A432="",N(G432)&lt;=0),"",IF(SUMPRODUCT(MAX(('Opérations'!$B$6:$B$3005=$A432)*('Opérations'!$C$6:$C$3005="Crédit")*'Opérations'!$F$6:$F$3005))=0,"",SUMPRODUCT(MAX(('Opérations'!$B$6:$B$3005=$A432)*('Opérations'!$C$6:$C$3005="Crédit")*'Opérations'!$F$6:$F$3005))))</f>
      </c>
      <c r="I432" s="16">
        <f>IF($A432="","",IF(G432&lt;=0,"Soldé",IF(AND(H432&lt;&gt;"",H432&lt;TODAY()),"En retard",IF(AND(N(D432)&gt;0,G432&gt;D432),"Plafond dépassé","En cours"))))</f>
      </c>
      <c r="J432" s="17">
        <f>IF(OR($A432="",$B432="",N(G432)&lt;=0),"",HYPERLINK("https://wa.me/"&amp;IF(LEN(SUBSTITUTE(SUBSTITUTE(SUBSTITUTE(SUBSTITUTE(SUBSTITUTE($B432," ",""),"+",""),"-",""),".",""),"/",""))=9,"237"&amp;SUBSTITUTE(SUBSTITUTE(SUBSTITUTE(SUBSTITUTE(SUBSTITUTE($B432," ",""),"+",""),"-",""),".",""),"/",""),SUBSTITUTE(SUBSTITUTE(SUBSTITUTE(SUBSTITUTE(SUBSTITUTE($B432," ",""),"+",""),"-",""),".",""),"/",""))&amp;"?text="&amp;SUBSTITUTE("Bonjour "&amp;$A432&amp;", ici "&amp;'Paramètres'!$C$6&amp;". Petit rappel : il reste "&amp;FIXED(G432,0,TRUE)&amp;" FCFA à régler sur votre compte. Merci et bonne journée !"," ","%20"),"Relancer"))</f>
      </c>
      <c r="K432" s="16">
        <f>IF(N(G432)&gt;0,G432+ROW()/1000000,"")</f>
      </c>
    </row>
    <row r="433" spans="1:11" x14ac:dyDescent="0.25">
      <c r="A433" s="12"/>
      <c r="B433" s="12"/>
      <c r="C433" s="12"/>
      <c r="D433" s="13"/>
      <c r="E433" s="14">
        <f>IF($A433="","",SUMIFS('Opérations'!$E$6:$E$3005,'Opérations'!$B$6:$B$3005,$A433,'Opérations'!$C$6:$C$3005,"Crédit"))</f>
      </c>
      <c r="F433" s="14">
        <f>IF($A433="","",SUMIFS('Opérations'!$E$6:$E$3005,'Opérations'!$B$6:$B$3005,$A433,'Opérations'!$C$6:$C$3005,"Remboursement"))</f>
      </c>
      <c r="G433" s="14">
        <f>IF($A433="","",E433-F433)</f>
      </c>
      <c r="H433" s="15">
        <f>IF(OR($A433="",N(G433)&lt;=0),"",IF(SUMPRODUCT(MAX(('Opérations'!$B$6:$B$3005=$A433)*('Opérations'!$C$6:$C$3005="Crédit")*'Opérations'!$F$6:$F$3005))=0,"",SUMPRODUCT(MAX(('Opérations'!$B$6:$B$3005=$A433)*('Opérations'!$C$6:$C$3005="Crédit")*'Opérations'!$F$6:$F$3005))))</f>
      </c>
      <c r="I433" s="16">
        <f>IF($A433="","",IF(G433&lt;=0,"Soldé",IF(AND(H433&lt;&gt;"",H433&lt;TODAY()),"En retard",IF(AND(N(D433)&gt;0,G433&gt;D433),"Plafond dépassé","En cours"))))</f>
      </c>
      <c r="J433" s="17">
        <f>IF(OR($A433="",$B433="",N(G433)&lt;=0),"",HYPERLINK("https://wa.me/"&amp;IF(LEN(SUBSTITUTE(SUBSTITUTE(SUBSTITUTE(SUBSTITUTE(SUBSTITUTE($B433," ",""),"+",""),"-",""),".",""),"/",""))=9,"237"&amp;SUBSTITUTE(SUBSTITUTE(SUBSTITUTE(SUBSTITUTE(SUBSTITUTE($B433," ",""),"+",""),"-",""),".",""),"/",""),SUBSTITUTE(SUBSTITUTE(SUBSTITUTE(SUBSTITUTE(SUBSTITUTE($B433," ",""),"+",""),"-",""),".",""),"/",""))&amp;"?text="&amp;SUBSTITUTE("Bonjour "&amp;$A433&amp;", ici "&amp;'Paramètres'!$C$6&amp;". Petit rappel : il reste "&amp;FIXED(G433,0,TRUE)&amp;" FCFA à régler sur votre compte. Merci et bonne journée !"," ","%20"),"Relancer"))</f>
      </c>
      <c r="K433" s="16">
        <f>IF(N(G433)&gt;0,G433+ROW()/1000000,"")</f>
      </c>
    </row>
    <row r="434" spans="1:11" x14ac:dyDescent="0.25">
      <c r="A434" s="12"/>
      <c r="B434" s="12"/>
      <c r="C434" s="12"/>
      <c r="D434" s="13"/>
      <c r="E434" s="14">
        <f>IF($A434="","",SUMIFS('Opérations'!$E$6:$E$3005,'Opérations'!$B$6:$B$3005,$A434,'Opérations'!$C$6:$C$3005,"Crédit"))</f>
      </c>
      <c r="F434" s="14">
        <f>IF($A434="","",SUMIFS('Opérations'!$E$6:$E$3005,'Opérations'!$B$6:$B$3005,$A434,'Opérations'!$C$6:$C$3005,"Remboursement"))</f>
      </c>
      <c r="G434" s="14">
        <f>IF($A434="","",E434-F434)</f>
      </c>
      <c r="H434" s="15">
        <f>IF(OR($A434="",N(G434)&lt;=0),"",IF(SUMPRODUCT(MAX(('Opérations'!$B$6:$B$3005=$A434)*('Opérations'!$C$6:$C$3005="Crédit")*'Opérations'!$F$6:$F$3005))=0,"",SUMPRODUCT(MAX(('Opérations'!$B$6:$B$3005=$A434)*('Opérations'!$C$6:$C$3005="Crédit")*'Opérations'!$F$6:$F$3005))))</f>
      </c>
      <c r="I434" s="16">
        <f>IF($A434="","",IF(G434&lt;=0,"Soldé",IF(AND(H434&lt;&gt;"",H434&lt;TODAY()),"En retard",IF(AND(N(D434)&gt;0,G434&gt;D434),"Plafond dépassé","En cours"))))</f>
      </c>
      <c r="J434" s="17">
        <f>IF(OR($A434="",$B434="",N(G434)&lt;=0),"",HYPERLINK("https://wa.me/"&amp;IF(LEN(SUBSTITUTE(SUBSTITUTE(SUBSTITUTE(SUBSTITUTE(SUBSTITUTE($B434," ",""),"+",""),"-",""),".",""),"/",""))=9,"237"&amp;SUBSTITUTE(SUBSTITUTE(SUBSTITUTE(SUBSTITUTE(SUBSTITUTE($B434," ",""),"+",""),"-",""),".",""),"/",""),SUBSTITUTE(SUBSTITUTE(SUBSTITUTE(SUBSTITUTE(SUBSTITUTE($B434," ",""),"+",""),"-",""),".",""),"/",""))&amp;"?text="&amp;SUBSTITUTE("Bonjour "&amp;$A434&amp;", ici "&amp;'Paramètres'!$C$6&amp;". Petit rappel : il reste "&amp;FIXED(G434,0,TRUE)&amp;" FCFA à régler sur votre compte. Merci et bonne journée !"," ","%20"),"Relancer"))</f>
      </c>
      <c r="K434" s="16">
        <f>IF(N(G434)&gt;0,G434+ROW()/1000000,"")</f>
      </c>
    </row>
    <row r="435" spans="1:11" x14ac:dyDescent="0.25">
      <c r="A435" s="12"/>
      <c r="B435" s="12"/>
      <c r="C435" s="12"/>
      <c r="D435" s="13"/>
      <c r="E435" s="14">
        <f>IF($A435="","",SUMIFS('Opérations'!$E$6:$E$3005,'Opérations'!$B$6:$B$3005,$A435,'Opérations'!$C$6:$C$3005,"Crédit"))</f>
      </c>
      <c r="F435" s="14">
        <f>IF($A435="","",SUMIFS('Opérations'!$E$6:$E$3005,'Opérations'!$B$6:$B$3005,$A435,'Opérations'!$C$6:$C$3005,"Remboursement"))</f>
      </c>
      <c r="G435" s="14">
        <f>IF($A435="","",E435-F435)</f>
      </c>
      <c r="H435" s="15">
        <f>IF(OR($A435="",N(G435)&lt;=0),"",IF(SUMPRODUCT(MAX(('Opérations'!$B$6:$B$3005=$A435)*('Opérations'!$C$6:$C$3005="Crédit")*'Opérations'!$F$6:$F$3005))=0,"",SUMPRODUCT(MAX(('Opérations'!$B$6:$B$3005=$A435)*('Opérations'!$C$6:$C$3005="Crédit")*'Opérations'!$F$6:$F$3005))))</f>
      </c>
      <c r="I435" s="16">
        <f>IF($A435="","",IF(G435&lt;=0,"Soldé",IF(AND(H435&lt;&gt;"",H435&lt;TODAY()),"En retard",IF(AND(N(D435)&gt;0,G435&gt;D435),"Plafond dépassé","En cours"))))</f>
      </c>
      <c r="J435" s="17">
        <f>IF(OR($A435="",$B435="",N(G435)&lt;=0),"",HYPERLINK("https://wa.me/"&amp;IF(LEN(SUBSTITUTE(SUBSTITUTE(SUBSTITUTE(SUBSTITUTE(SUBSTITUTE($B435," ",""),"+",""),"-",""),".",""),"/",""))=9,"237"&amp;SUBSTITUTE(SUBSTITUTE(SUBSTITUTE(SUBSTITUTE(SUBSTITUTE($B435," ",""),"+",""),"-",""),".",""),"/",""),SUBSTITUTE(SUBSTITUTE(SUBSTITUTE(SUBSTITUTE(SUBSTITUTE($B435," ",""),"+",""),"-",""),".",""),"/",""))&amp;"?text="&amp;SUBSTITUTE("Bonjour "&amp;$A435&amp;", ici "&amp;'Paramètres'!$C$6&amp;". Petit rappel : il reste "&amp;FIXED(G435,0,TRUE)&amp;" FCFA à régler sur votre compte. Merci et bonne journée !"," ","%20"),"Relancer"))</f>
      </c>
      <c r="K435" s="16">
        <f>IF(N(G435)&gt;0,G435+ROW()/1000000,"")</f>
      </c>
    </row>
    <row r="436" spans="1:11" x14ac:dyDescent="0.25">
      <c r="A436" s="12"/>
      <c r="B436" s="12"/>
      <c r="C436" s="12"/>
      <c r="D436" s="13"/>
      <c r="E436" s="14">
        <f>IF($A436="","",SUMIFS('Opérations'!$E$6:$E$3005,'Opérations'!$B$6:$B$3005,$A436,'Opérations'!$C$6:$C$3005,"Crédit"))</f>
      </c>
      <c r="F436" s="14">
        <f>IF($A436="","",SUMIFS('Opérations'!$E$6:$E$3005,'Opérations'!$B$6:$B$3005,$A436,'Opérations'!$C$6:$C$3005,"Remboursement"))</f>
      </c>
      <c r="G436" s="14">
        <f>IF($A436="","",E436-F436)</f>
      </c>
      <c r="H436" s="15">
        <f>IF(OR($A436="",N(G436)&lt;=0),"",IF(SUMPRODUCT(MAX(('Opérations'!$B$6:$B$3005=$A436)*('Opérations'!$C$6:$C$3005="Crédit")*'Opérations'!$F$6:$F$3005))=0,"",SUMPRODUCT(MAX(('Opérations'!$B$6:$B$3005=$A436)*('Opérations'!$C$6:$C$3005="Crédit")*'Opérations'!$F$6:$F$3005))))</f>
      </c>
      <c r="I436" s="16">
        <f>IF($A436="","",IF(G436&lt;=0,"Soldé",IF(AND(H436&lt;&gt;"",H436&lt;TODAY()),"En retard",IF(AND(N(D436)&gt;0,G436&gt;D436),"Plafond dépassé","En cours"))))</f>
      </c>
      <c r="J436" s="17">
        <f>IF(OR($A436="",$B436="",N(G436)&lt;=0),"",HYPERLINK("https://wa.me/"&amp;IF(LEN(SUBSTITUTE(SUBSTITUTE(SUBSTITUTE(SUBSTITUTE(SUBSTITUTE($B436," ",""),"+",""),"-",""),".",""),"/",""))=9,"237"&amp;SUBSTITUTE(SUBSTITUTE(SUBSTITUTE(SUBSTITUTE(SUBSTITUTE($B436," ",""),"+",""),"-",""),".",""),"/",""),SUBSTITUTE(SUBSTITUTE(SUBSTITUTE(SUBSTITUTE(SUBSTITUTE($B436," ",""),"+",""),"-",""),".",""),"/",""))&amp;"?text="&amp;SUBSTITUTE("Bonjour "&amp;$A436&amp;", ici "&amp;'Paramètres'!$C$6&amp;". Petit rappel : il reste "&amp;FIXED(G436,0,TRUE)&amp;" FCFA à régler sur votre compte. Merci et bonne journée !"," ","%20"),"Relancer"))</f>
      </c>
      <c r="K436" s="16">
        <f>IF(N(G436)&gt;0,G436+ROW()/1000000,"")</f>
      </c>
    </row>
    <row r="437" spans="1:11" x14ac:dyDescent="0.25">
      <c r="A437" s="12"/>
      <c r="B437" s="12"/>
      <c r="C437" s="12"/>
      <c r="D437" s="13"/>
      <c r="E437" s="14">
        <f>IF($A437="","",SUMIFS('Opérations'!$E$6:$E$3005,'Opérations'!$B$6:$B$3005,$A437,'Opérations'!$C$6:$C$3005,"Crédit"))</f>
      </c>
      <c r="F437" s="14">
        <f>IF($A437="","",SUMIFS('Opérations'!$E$6:$E$3005,'Opérations'!$B$6:$B$3005,$A437,'Opérations'!$C$6:$C$3005,"Remboursement"))</f>
      </c>
      <c r="G437" s="14">
        <f>IF($A437="","",E437-F437)</f>
      </c>
      <c r="H437" s="15">
        <f>IF(OR($A437="",N(G437)&lt;=0),"",IF(SUMPRODUCT(MAX(('Opérations'!$B$6:$B$3005=$A437)*('Opérations'!$C$6:$C$3005="Crédit")*'Opérations'!$F$6:$F$3005))=0,"",SUMPRODUCT(MAX(('Opérations'!$B$6:$B$3005=$A437)*('Opérations'!$C$6:$C$3005="Crédit")*'Opérations'!$F$6:$F$3005))))</f>
      </c>
      <c r="I437" s="16">
        <f>IF($A437="","",IF(G437&lt;=0,"Soldé",IF(AND(H437&lt;&gt;"",H437&lt;TODAY()),"En retard",IF(AND(N(D437)&gt;0,G437&gt;D437),"Plafond dépassé","En cours"))))</f>
      </c>
      <c r="J437" s="17">
        <f>IF(OR($A437="",$B437="",N(G437)&lt;=0),"",HYPERLINK("https://wa.me/"&amp;IF(LEN(SUBSTITUTE(SUBSTITUTE(SUBSTITUTE(SUBSTITUTE(SUBSTITUTE($B437," ",""),"+",""),"-",""),".",""),"/",""))=9,"237"&amp;SUBSTITUTE(SUBSTITUTE(SUBSTITUTE(SUBSTITUTE(SUBSTITUTE($B437," ",""),"+",""),"-",""),".",""),"/",""),SUBSTITUTE(SUBSTITUTE(SUBSTITUTE(SUBSTITUTE(SUBSTITUTE($B437," ",""),"+",""),"-",""),".",""),"/",""))&amp;"?text="&amp;SUBSTITUTE("Bonjour "&amp;$A437&amp;", ici "&amp;'Paramètres'!$C$6&amp;". Petit rappel : il reste "&amp;FIXED(G437,0,TRUE)&amp;" FCFA à régler sur votre compte. Merci et bonne journée !"," ","%20"),"Relancer"))</f>
      </c>
      <c r="K437" s="16">
        <f>IF(N(G437)&gt;0,G437+ROW()/1000000,"")</f>
      </c>
    </row>
    <row r="438" spans="1:11" x14ac:dyDescent="0.25">
      <c r="A438" s="12"/>
      <c r="B438" s="12"/>
      <c r="C438" s="12"/>
      <c r="D438" s="13"/>
      <c r="E438" s="14">
        <f>IF($A438="","",SUMIFS('Opérations'!$E$6:$E$3005,'Opérations'!$B$6:$B$3005,$A438,'Opérations'!$C$6:$C$3005,"Crédit"))</f>
      </c>
      <c r="F438" s="14">
        <f>IF($A438="","",SUMIFS('Opérations'!$E$6:$E$3005,'Opérations'!$B$6:$B$3005,$A438,'Opérations'!$C$6:$C$3005,"Remboursement"))</f>
      </c>
      <c r="G438" s="14">
        <f>IF($A438="","",E438-F438)</f>
      </c>
      <c r="H438" s="15">
        <f>IF(OR($A438="",N(G438)&lt;=0),"",IF(SUMPRODUCT(MAX(('Opérations'!$B$6:$B$3005=$A438)*('Opérations'!$C$6:$C$3005="Crédit")*'Opérations'!$F$6:$F$3005))=0,"",SUMPRODUCT(MAX(('Opérations'!$B$6:$B$3005=$A438)*('Opérations'!$C$6:$C$3005="Crédit")*'Opérations'!$F$6:$F$3005))))</f>
      </c>
      <c r="I438" s="16">
        <f>IF($A438="","",IF(G438&lt;=0,"Soldé",IF(AND(H438&lt;&gt;"",H438&lt;TODAY()),"En retard",IF(AND(N(D438)&gt;0,G438&gt;D438),"Plafond dépassé","En cours"))))</f>
      </c>
      <c r="J438" s="17">
        <f>IF(OR($A438="",$B438="",N(G438)&lt;=0),"",HYPERLINK("https://wa.me/"&amp;IF(LEN(SUBSTITUTE(SUBSTITUTE(SUBSTITUTE(SUBSTITUTE(SUBSTITUTE($B438," ",""),"+",""),"-",""),".",""),"/",""))=9,"237"&amp;SUBSTITUTE(SUBSTITUTE(SUBSTITUTE(SUBSTITUTE(SUBSTITUTE($B438," ",""),"+",""),"-",""),".",""),"/",""),SUBSTITUTE(SUBSTITUTE(SUBSTITUTE(SUBSTITUTE(SUBSTITUTE($B438," ",""),"+",""),"-",""),".",""),"/",""))&amp;"?text="&amp;SUBSTITUTE("Bonjour "&amp;$A438&amp;", ici "&amp;'Paramètres'!$C$6&amp;". Petit rappel : il reste "&amp;FIXED(G438,0,TRUE)&amp;" FCFA à régler sur votre compte. Merci et bonne journée !"," ","%20"),"Relancer"))</f>
      </c>
      <c r="K438" s="16">
        <f>IF(N(G438)&gt;0,G438+ROW()/1000000,"")</f>
      </c>
    </row>
    <row r="439" spans="1:11" x14ac:dyDescent="0.25">
      <c r="A439" s="12"/>
      <c r="B439" s="12"/>
      <c r="C439" s="12"/>
      <c r="D439" s="13"/>
      <c r="E439" s="14">
        <f>IF($A439="","",SUMIFS('Opérations'!$E$6:$E$3005,'Opérations'!$B$6:$B$3005,$A439,'Opérations'!$C$6:$C$3005,"Crédit"))</f>
      </c>
      <c r="F439" s="14">
        <f>IF($A439="","",SUMIFS('Opérations'!$E$6:$E$3005,'Opérations'!$B$6:$B$3005,$A439,'Opérations'!$C$6:$C$3005,"Remboursement"))</f>
      </c>
      <c r="G439" s="14">
        <f>IF($A439="","",E439-F439)</f>
      </c>
      <c r="H439" s="15">
        <f>IF(OR($A439="",N(G439)&lt;=0),"",IF(SUMPRODUCT(MAX(('Opérations'!$B$6:$B$3005=$A439)*('Opérations'!$C$6:$C$3005="Crédit")*'Opérations'!$F$6:$F$3005))=0,"",SUMPRODUCT(MAX(('Opérations'!$B$6:$B$3005=$A439)*('Opérations'!$C$6:$C$3005="Crédit")*'Opérations'!$F$6:$F$3005))))</f>
      </c>
      <c r="I439" s="16">
        <f>IF($A439="","",IF(G439&lt;=0,"Soldé",IF(AND(H439&lt;&gt;"",H439&lt;TODAY()),"En retard",IF(AND(N(D439)&gt;0,G439&gt;D439),"Plafond dépassé","En cours"))))</f>
      </c>
      <c r="J439" s="17">
        <f>IF(OR($A439="",$B439="",N(G439)&lt;=0),"",HYPERLINK("https://wa.me/"&amp;IF(LEN(SUBSTITUTE(SUBSTITUTE(SUBSTITUTE(SUBSTITUTE(SUBSTITUTE($B439," ",""),"+",""),"-",""),".",""),"/",""))=9,"237"&amp;SUBSTITUTE(SUBSTITUTE(SUBSTITUTE(SUBSTITUTE(SUBSTITUTE($B439," ",""),"+",""),"-",""),".",""),"/",""),SUBSTITUTE(SUBSTITUTE(SUBSTITUTE(SUBSTITUTE(SUBSTITUTE($B439," ",""),"+",""),"-",""),".",""),"/",""))&amp;"?text="&amp;SUBSTITUTE("Bonjour "&amp;$A439&amp;", ici "&amp;'Paramètres'!$C$6&amp;". Petit rappel : il reste "&amp;FIXED(G439,0,TRUE)&amp;" FCFA à régler sur votre compte. Merci et bonne journée !"," ","%20"),"Relancer"))</f>
      </c>
      <c r="K439" s="16">
        <f>IF(N(G439)&gt;0,G439+ROW()/1000000,"")</f>
      </c>
    </row>
    <row r="440" spans="1:11" x14ac:dyDescent="0.25">
      <c r="A440" s="12"/>
      <c r="B440" s="12"/>
      <c r="C440" s="12"/>
      <c r="D440" s="13"/>
      <c r="E440" s="14">
        <f>IF($A440="","",SUMIFS('Opérations'!$E$6:$E$3005,'Opérations'!$B$6:$B$3005,$A440,'Opérations'!$C$6:$C$3005,"Crédit"))</f>
      </c>
      <c r="F440" s="14">
        <f>IF($A440="","",SUMIFS('Opérations'!$E$6:$E$3005,'Opérations'!$B$6:$B$3005,$A440,'Opérations'!$C$6:$C$3005,"Remboursement"))</f>
      </c>
      <c r="G440" s="14">
        <f>IF($A440="","",E440-F440)</f>
      </c>
      <c r="H440" s="15">
        <f>IF(OR($A440="",N(G440)&lt;=0),"",IF(SUMPRODUCT(MAX(('Opérations'!$B$6:$B$3005=$A440)*('Opérations'!$C$6:$C$3005="Crédit")*'Opérations'!$F$6:$F$3005))=0,"",SUMPRODUCT(MAX(('Opérations'!$B$6:$B$3005=$A440)*('Opérations'!$C$6:$C$3005="Crédit")*'Opérations'!$F$6:$F$3005))))</f>
      </c>
      <c r="I440" s="16">
        <f>IF($A440="","",IF(G440&lt;=0,"Soldé",IF(AND(H440&lt;&gt;"",H440&lt;TODAY()),"En retard",IF(AND(N(D440)&gt;0,G440&gt;D440),"Plafond dépassé","En cours"))))</f>
      </c>
      <c r="J440" s="17">
        <f>IF(OR($A440="",$B440="",N(G440)&lt;=0),"",HYPERLINK("https://wa.me/"&amp;IF(LEN(SUBSTITUTE(SUBSTITUTE(SUBSTITUTE(SUBSTITUTE(SUBSTITUTE($B440," ",""),"+",""),"-",""),".",""),"/",""))=9,"237"&amp;SUBSTITUTE(SUBSTITUTE(SUBSTITUTE(SUBSTITUTE(SUBSTITUTE($B440," ",""),"+",""),"-",""),".",""),"/",""),SUBSTITUTE(SUBSTITUTE(SUBSTITUTE(SUBSTITUTE(SUBSTITUTE($B440," ",""),"+",""),"-",""),".",""),"/",""))&amp;"?text="&amp;SUBSTITUTE("Bonjour "&amp;$A440&amp;", ici "&amp;'Paramètres'!$C$6&amp;". Petit rappel : il reste "&amp;FIXED(G440,0,TRUE)&amp;" FCFA à régler sur votre compte. Merci et bonne journée !"," ","%20"),"Relancer"))</f>
      </c>
      <c r="K440" s="16">
        <f>IF(N(G440)&gt;0,G440+ROW()/1000000,"")</f>
      </c>
    </row>
    <row r="441" spans="1:11" x14ac:dyDescent="0.25">
      <c r="A441" s="12"/>
      <c r="B441" s="12"/>
      <c r="C441" s="12"/>
      <c r="D441" s="13"/>
      <c r="E441" s="14">
        <f>IF($A441="","",SUMIFS('Opérations'!$E$6:$E$3005,'Opérations'!$B$6:$B$3005,$A441,'Opérations'!$C$6:$C$3005,"Crédit"))</f>
      </c>
      <c r="F441" s="14">
        <f>IF($A441="","",SUMIFS('Opérations'!$E$6:$E$3005,'Opérations'!$B$6:$B$3005,$A441,'Opérations'!$C$6:$C$3005,"Remboursement"))</f>
      </c>
      <c r="G441" s="14">
        <f>IF($A441="","",E441-F441)</f>
      </c>
      <c r="H441" s="15">
        <f>IF(OR($A441="",N(G441)&lt;=0),"",IF(SUMPRODUCT(MAX(('Opérations'!$B$6:$B$3005=$A441)*('Opérations'!$C$6:$C$3005="Crédit")*'Opérations'!$F$6:$F$3005))=0,"",SUMPRODUCT(MAX(('Opérations'!$B$6:$B$3005=$A441)*('Opérations'!$C$6:$C$3005="Crédit")*'Opérations'!$F$6:$F$3005))))</f>
      </c>
      <c r="I441" s="16">
        <f>IF($A441="","",IF(G441&lt;=0,"Soldé",IF(AND(H441&lt;&gt;"",H441&lt;TODAY()),"En retard",IF(AND(N(D441)&gt;0,G441&gt;D441),"Plafond dépassé","En cours"))))</f>
      </c>
      <c r="J441" s="17">
        <f>IF(OR($A441="",$B441="",N(G441)&lt;=0),"",HYPERLINK("https://wa.me/"&amp;IF(LEN(SUBSTITUTE(SUBSTITUTE(SUBSTITUTE(SUBSTITUTE(SUBSTITUTE($B441," ",""),"+",""),"-",""),".",""),"/",""))=9,"237"&amp;SUBSTITUTE(SUBSTITUTE(SUBSTITUTE(SUBSTITUTE(SUBSTITUTE($B441," ",""),"+",""),"-",""),".",""),"/",""),SUBSTITUTE(SUBSTITUTE(SUBSTITUTE(SUBSTITUTE(SUBSTITUTE($B441," ",""),"+",""),"-",""),".",""),"/",""))&amp;"?text="&amp;SUBSTITUTE("Bonjour "&amp;$A441&amp;", ici "&amp;'Paramètres'!$C$6&amp;". Petit rappel : il reste "&amp;FIXED(G441,0,TRUE)&amp;" FCFA à régler sur votre compte. Merci et bonne journée !"," ","%20"),"Relancer"))</f>
      </c>
      <c r="K441" s="16">
        <f>IF(N(G441)&gt;0,G441+ROW()/1000000,"")</f>
      </c>
    </row>
    <row r="442" spans="1:11" x14ac:dyDescent="0.25">
      <c r="A442" s="12"/>
      <c r="B442" s="12"/>
      <c r="C442" s="12"/>
      <c r="D442" s="13"/>
      <c r="E442" s="14">
        <f>IF($A442="","",SUMIFS('Opérations'!$E$6:$E$3005,'Opérations'!$B$6:$B$3005,$A442,'Opérations'!$C$6:$C$3005,"Crédit"))</f>
      </c>
      <c r="F442" s="14">
        <f>IF($A442="","",SUMIFS('Opérations'!$E$6:$E$3005,'Opérations'!$B$6:$B$3005,$A442,'Opérations'!$C$6:$C$3005,"Remboursement"))</f>
      </c>
      <c r="G442" s="14">
        <f>IF($A442="","",E442-F442)</f>
      </c>
      <c r="H442" s="15">
        <f>IF(OR($A442="",N(G442)&lt;=0),"",IF(SUMPRODUCT(MAX(('Opérations'!$B$6:$B$3005=$A442)*('Opérations'!$C$6:$C$3005="Crédit")*'Opérations'!$F$6:$F$3005))=0,"",SUMPRODUCT(MAX(('Opérations'!$B$6:$B$3005=$A442)*('Opérations'!$C$6:$C$3005="Crédit")*'Opérations'!$F$6:$F$3005))))</f>
      </c>
      <c r="I442" s="16">
        <f>IF($A442="","",IF(G442&lt;=0,"Soldé",IF(AND(H442&lt;&gt;"",H442&lt;TODAY()),"En retard",IF(AND(N(D442)&gt;0,G442&gt;D442),"Plafond dépassé","En cours"))))</f>
      </c>
      <c r="J442" s="17">
        <f>IF(OR($A442="",$B442="",N(G442)&lt;=0),"",HYPERLINK("https://wa.me/"&amp;IF(LEN(SUBSTITUTE(SUBSTITUTE(SUBSTITUTE(SUBSTITUTE(SUBSTITUTE($B442," ",""),"+",""),"-",""),".",""),"/",""))=9,"237"&amp;SUBSTITUTE(SUBSTITUTE(SUBSTITUTE(SUBSTITUTE(SUBSTITUTE($B442," ",""),"+",""),"-",""),".",""),"/",""),SUBSTITUTE(SUBSTITUTE(SUBSTITUTE(SUBSTITUTE(SUBSTITUTE($B442," ",""),"+",""),"-",""),".",""),"/",""))&amp;"?text="&amp;SUBSTITUTE("Bonjour "&amp;$A442&amp;", ici "&amp;'Paramètres'!$C$6&amp;". Petit rappel : il reste "&amp;FIXED(G442,0,TRUE)&amp;" FCFA à régler sur votre compte. Merci et bonne journée !"," ","%20"),"Relancer"))</f>
      </c>
      <c r="K442" s="16">
        <f>IF(N(G442)&gt;0,G442+ROW()/1000000,"")</f>
      </c>
    </row>
    <row r="443" spans="1:11" x14ac:dyDescent="0.25">
      <c r="A443" s="12"/>
      <c r="B443" s="12"/>
      <c r="C443" s="12"/>
      <c r="D443" s="13"/>
      <c r="E443" s="14">
        <f>IF($A443="","",SUMIFS('Opérations'!$E$6:$E$3005,'Opérations'!$B$6:$B$3005,$A443,'Opérations'!$C$6:$C$3005,"Crédit"))</f>
      </c>
      <c r="F443" s="14">
        <f>IF($A443="","",SUMIFS('Opérations'!$E$6:$E$3005,'Opérations'!$B$6:$B$3005,$A443,'Opérations'!$C$6:$C$3005,"Remboursement"))</f>
      </c>
      <c r="G443" s="14">
        <f>IF($A443="","",E443-F443)</f>
      </c>
      <c r="H443" s="15">
        <f>IF(OR($A443="",N(G443)&lt;=0),"",IF(SUMPRODUCT(MAX(('Opérations'!$B$6:$B$3005=$A443)*('Opérations'!$C$6:$C$3005="Crédit")*'Opérations'!$F$6:$F$3005))=0,"",SUMPRODUCT(MAX(('Opérations'!$B$6:$B$3005=$A443)*('Opérations'!$C$6:$C$3005="Crédit")*'Opérations'!$F$6:$F$3005))))</f>
      </c>
      <c r="I443" s="16">
        <f>IF($A443="","",IF(G443&lt;=0,"Soldé",IF(AND(H443&lt;&gt;"",H443&lt;TODAY()),"En retard",IF(AND(N(D443)&gt;0,G443&gt;D443),"Plafond dépassé","En cours"))))</f>
      </c>
      <c r="J443" s="17">
        <f>IF(OR($A443="",$B443="",N(G443)&lt;=0),"",HYPERLINK("https://wa.me/"&amp;IF(LEN(SUBSTITUTE(SUBSTITUTE(SUBSTITUTE(SUBSTITUTE(SUBSTITUTE($B443," ",""),"+",""),"-",""),".",""),"/",""))=9,"237"&amp;SUBSTITUTE(SUBSTITUTE(SUBSTITUTE(SUBSTITUTE(SUBSTITUTE($B443," ",""),"+",""),"-",""),".",""),"/",""),SUBSTITUTE(SUBSTITUTE(SUBSTITUTE(SUBSTITUTE(SUBSTITUTE($B443," ",""),"+",""),"-",""),".",""),"/",""))&amp;"?text="&amp;SUBSTITUTE("Bonjour "&amp;$A443&amp;", ici "&amp;'Paramètres'!$C$6&amp;". Petit rappel : il reste "&amp;FIXED(G443,0,TRUE)&amp;" FCFA à régler sur votre compte. Merci et bonne journée !"," ","%20"),"Relancer"))</f>
      </c>
      <c r="K443" s="16">
        <f>IF(N(G443)&gt;0,G443+ROW()/1000000,"")</f>
      </c>
    </row>
    <row r="444" spans="1:11" x14ac:dyDescent="0.25">
      <c r="A444" s="12"/>
      <c r="B444" s="12"/>
      <c r="C444" s="12"/>
      <c r="D444" s="13"/>
      <c r="E444" s="14">
        <f>IF($A444="","",SUMIFS('Opérations'!$E$6:$E$3005,'Opérations'!$B$6:$B$3005,$A444,'Opérations'!$C$6:$C$3005,"Crédit"))</f>
      </c>
      <c r="F444" s="14">
        <f>IF($A444="","",SUMIFS('Opérations'!$E$6:$E$3005,'Opérations'!$B$6:$B$3005,$A444,'Opérations'!$C$6:$C$3005,"Remboursement"))</f>
      </c>
      <c r="G444" s="14">
        <f>IF($A444="","",E444-F444)</f>
      </c>
      <c r="H444" s="15">
        <f>IF(OR($A444="",N(G444)&lt;=0),"",IF(SUMPRODUCT(MAX(('Opérations'!$B$6:$B$3005=$A444)*('Opérations'!$C$6:$C$3005="Crédit")*'Opérations'!$F$6:$F$3005))=0,"",SUMPRODUCT(MAX(('Opérations'!$B$6:$B$3005=$A444)*('Opérations'!$C$6:$C$3005="Crédit")*'Opérations'!$F$6:$F$3005))))</f>
      </c>
      <c r="I444" s="16">
        <f>IF($A444="","",IF(G444&lt;=0,"Soldé",IF(AND(H444&lt;&gt;"",H444&lt;TODAY()),"En retard",IF(AND(N(D444)&gt;0,G444&gt;D444),"Plafond dépassé","En cours"))))</f>
      </c>
      <c r="J444" s="17">
        <f>IF(OR($A444="",$B444="",N(G444)&lt;=0),"",HYPERLINK("https://wa.me/"&amp;IF(LEN(SUBSTITUTE(SUBSTITUTE(SUBSTITUTE(SUBSTITUTE(SUBSTITUTE($B444," ",""),"+",""),"-",""),".",""),"/",""))=9,"237"&amp;SUBSTITUTE(SUBSTITUTE(SUBSTITUTE(SUBSTITUTE(SUBSTITUTE($B444," ",""),"+",""),"-",""),".",""),"/",""),SUBSTITUTE(SUBSTITUTE(SUBSTITUTE(SUBSTITUTE(SUBSTITUTE($B444," ",""),"+",""),"-",""),".",""),"/",""))&amp;"?text="&amp;SUBSTITUTE("Bonjour "&amp;$A444&amp;", ici "&amp;'Paramètres'!$C$6&amp;". Petit rappel : il reste "&amp;FIXED(G444,0,TRUE)&amp;" FCFA à régler sur votre compte. Merci et bonne journée !"," ","%20"),"Relancer"))</f>
      </c>
      <c r="K444" s="16">
        <f>IF(N(G444)&gt;0,G444+ROW()/1000000,"")</f>
      </c>
    </row>
    <row r="445" spans="1:11" x14ac:dyDescent="0.25">
      <c r="A445" s="12"/>
      <c r="B445" s="12"/>
      <c r="C445" s="12"/>
      <c r="D445" s="13"/>
      <c r="E445" s="14">
        <f>IF($A445="","",SUMIFS('Opérations'!$E$6:$E$3005,'Opérations'!$B$6:$B$3005,$A445,'Opérations'!$C$6:$C$3005,"Crédit"))</f>
      </c>
      <c r="F445" s="14">
        <f>IF($A445="","",SUMIFS('Opérations'!$E$6:$E$3005,'Opérations'!$B$6:$B$3005,$A445,'Opérations'!$C$6:$C$3005,"Remboursement"))</f>
      </c>
      <c r="G445" s="14">
        <f>IF($A445="","",E445-F445)</f>
      </c>
      <c r="H445" s="15">
        <f>IF(OR($A445="",N(G445)&lt;=0),"",IF(SUMPRODUCT(MAX(('Opérations'!$B$6:$B$3005=$A445)*('Opérations'!$C$6:$C$3005="Crédit")*'Opérations'!$F$6:$F$3005))=0,"",SUMPRODUCT(MAX(('Opérations'!$B$6:$B$3005=$A445)*('Opérations'!$C$6:$C$3005="Crédit")*'Opérations'!$F$6:$F$3005))))</f>
      </c>
      <c r="I445" s="16">
        <f>IF($A445="","",IF(G445&lt;=0,"Soldé",IF(AND(H445&lt;&gt;"",H445&lt;TODAY()),"En retard",IF(AND(N(D445)&gt;0,G445&gt;D445),"Plafond dépassé","En cours"))))</f>
      </c>
      <c r="J445" s="17">
        <f>IF(OR($A445="",$B445="",N(G445)&lt;=0),"",HYPERLINK("https://wa.me/"&amp;IF(LEN(SUBSTITUTE(SUBSTITUTE(SUBSTITUTE(SUBSTITUTE(SUBSTITUTE($B445," ",""),"+",""),"-",""),".",""),"/",""))=9,"237"&amp;SUBSTITUTE(SUBSTITUTE(SUBSTITUTE(SUBSTITUTE(SUBSTITUTE($B445," ",""),"+",""),"-",""),".",""),"/",""),SUBSTITUTE(SUBSTITUTE(SUBSTITUTE(SUBSTITUTE(SUBSTITUTE($B445," ",""),"+",""),"-",""),".",""),"/",""))&amp;"?text="&amp;SUBSTITUTE("Bonjour "&amp;$A445&amp;", ici "&amp;'Paramètres'!$C$6&amp;". Petit rappel : il reste "&amp;FIXED(G445,0,TRUE)&amp;" FCFA à régler sur votre compte. Merci et bonne journée !"," ","%20"),"Relancer"))</f>
      </c>
      <c r="K445" s="16">
        <f>IF(N(G445)&gt;0,G445+ROW()/1000000,"")</f>
      </c>
    </row>
    <row r="446" spans="1:11" x14ac:dyDescent="0.25">
      <c r="A446" s="12"/>
      <c r="B446" s="12"/>
      <c r="C446" s="12"/>
      <c r="D446" s="13"/>
      <c r="E446" s="14">
        <f>IF($A446="","",SUMIFS('Opérations'!$E$6:$E$3005,'Opérations'!$B$6:$B$3005,$A446,'Opérations'!$C$6:$C$3005,"Crédit"))</f>
      </c>
      <c r="F446" s="14">
        <f>IF($A446="","",SUMIFS('Opérations'!$E$6:$E$3005,'Opérations'!$B$6:$B$3005,$A446,'Opérations'!$C$6:$C$3005,"Remboursement"))</f>
      </c>
      <c r="G446" s="14">
        <f>IF($A446="","",E446-F446)</f>
      </c>
      <c r="H446" s="15">
        <f>IF(OR($A446="",N(G446)&lt;=0),"",IF(SUMPRODUCT(MAX(('Opérations'!$B$6:$B$3005=$A446)*('Opérations'!$C$6:$C$3005="Crédit")*'Opérations'!$F$6:$F$3005))=0,"",SUMPRODUCT(MAX(('Opérations'!$B$6:$B$3005=$A446)*('Opérations'!$C$6:$C$3005="Crédit")*'Opérations'!$F$6:$F$3005))))</f>
      </c>
      <c r="I446" s="16">
        <f>IF($A446="","",IF(G446&lt;=0,"Soldé",IF(AND(H446&lt;&gt;"",H446&lt;TODAY()),"En retard",IF(AND(N(D446)&gt;0,G446&gt;D446),"Plafond dépassé","En cours"))))</f>
      </c>
      <c r="J446" s="17">
        <f>IF(OR($A446="",$B446="",N(G446)&lt;=0),"",HYPERLINK("https://wa.me/"&amp;IF(LEN(SUBSTITUTE(SUBSTITUTE(SUBSTITUTE(SUBSTITUTE(SUBSTITUTE($B446," ",""),"+",""),"-",""),".",""),"/",""))=9,"237"&amp;SUBSTITUTE(SUBSTITUTE(SUBSTITUTE(SUBSTITUTE(SUBSTITUTE($B446," ",""),"+",""),"-",""),".",""),"/",""),SUBSTITUTE(SUBSTITUTE(SUBSTITUTE(SUBSTITUTE(SUBSTITUTE($B446," ",""),"+",""),"-",""),".",""),"/",""))&amp;"?text="&amp;SUBSTITUTE("Bonjour "&amp;$A446&amp;", ici "&amp;'Paramètres'!$C$6&amp;". Petit rappel : il reste "&amp;FIXED(G446,0,TRUE)&amp;" FCFA à régler sur votre compte. Merci et bonne journée !"," ","%20"),"Relancer"))</f>
      </c>
      <c r="K446" s="16">
        <f>IF(N(G446)&gt;0,G446+ROW()/1000000,"")</f>
      </c>
    </row>
    <row r="447" spans="1:11" x14ac:dyDescent="0.25">
      <c r="A447" s="12"/>
      <c r="B447" s="12"/>
      <c r="C447" s="12"/>
      <c r="D447" s="13"/>
      <c r="E447" s="14">
        <f>IF($A447="","",SUMIFS('Opérations'!$E$6:$E$3005,'Opérations'!$B$6:$B$3005,$A447,'Opérations'!$C$6:$C$3005,"Crédit"))</f>
      </c>
      <c r="F447" s="14">
        <f>IF($A447="","",SUMIFS('Opérations'!$E$6:$E$3005,'Opérations'!$B$6:$B$3005,$A447,'Opérations'!$C$6:$C$3005,"Remboursement"))</f>
      </c>
      <c r="G447" s="14">
        <f>IF($A447="","",E447-F447)</f>
      </c>
      <c r="H447" s="15">
        <f>IF(OR($A447="",N(G447)&lt;=0),"",IF(SUMPRODUCT(MAX(('Opérations'!$B$6:$B$3005=$A447)*('Opérations'!$C$6:$C$3005="Crédit")*'Opérations'!$F$6:$F$3005))=0,"",SUMPRODUCT(MAX(('Opérations'!$B$6:$B$3005=$A447)*('Opérations'!$C$6:$C$3005="Crédit")*'Opérations'!$F$6:$F$3005))))</f>
      </c>
      <c r="I447" s="16">
        <f>IF($A447="","",IF(G447&lt;=0,"Soldé",IF(AND(H447&lt;&gt;"",H447&lt;TODAY()),"En retard",IF(AND(N(D447)&gt;0,G447&gt;D447),"Plafond dépassé","En cours"))))</f>
      </c>
      <c r="J447" s="17">
        <f>IF(OR($A447="",$B447="",N(G447)&lt;=0),"",HYPERLINK("https://wa.me/"&amp;IF(LEN(SUBSTITUTE(SUBSTITUTE(SUBSTITUTE(SUBSTITUTE(SUBSTITUTE($B447," ",""),"+",""),"-",""),".",""),"/",""))=9,"237"&amp;SUBSTITUTE(SUBSTITUTE(SUBSTITUTE(SUBSTITUTE(SUBSTITUTE($B447," ",""),"+",""),"-",""),".",""),"/",""),SUBSTITUTE(SUBSTITUTE(SUBSTITUTE(SUBSTITUTE(SUBSTITUTE($B447," ",""),"+",""),"-",""),".",""),"/",""))&amp;"?text="&amp;SUBSTITUTE("Bonjour "&amp;$A447&amp;", ici "&amp;'Paramètres'!$C$6&amp;". Petit rappel : il reste "&amp;FIXED(G447,0,TRUE)&amp;" FCFA à régler sur votre compte. Merci et bonne journée !"," ","%20"),"Relancer"))</f>
      </c>
      <c r="K447" s="16">
        <f>IF(N(G447)&gt;0,G447+ROW()/1000000,"")</f>
      </c>
    </row>
    <row r="448" spans="1:11" x14ac:dyDescent="0.25">
      <c r="A448" s="12"/>
      <c r="B448" s="12"/>
      <c r="C448" s="12"/>
      <c r="D448" s="13"/>
      <c r="E448" s="14">
        <f>IF($A448="","",SUMIFS('Opérations'!$E$6:$E$3005,'Opérations'!$B$6:$B$3005,$A448,'Opérations'!$C$6:$C$3005,"Crédit"))</f>
      </c>
      <c r="F448" s="14">
        <f>IF($A448="","",SUMIFS('Opérations'!$E$6:$E$3005,'Opérations'!$B$6:$B$3005,$A448,'Opérations'!$C$6:$C$3005,"Remboursement"))</f>
      </c>
      <c r="G448" s="14">
        <f>IF($A448="","",E448-F448)</f>
      </c>
      <c r="H448" s="15">
        <f>IF(OR($A448="",N(G448)&lt;=0),"",IF(SUMPRODUCT(MAX(('Opérations'!$B$6:$B$3005=$A448)*('Opérations'!$C$6:$C$3005="Crédit")*'Opérations'!$F$6:$F$3005))=0,"",SUMPRODUCT(MAX(('Opérations'!$B$6:$B$3005=$A448)*('Opérations'!$C$6:$C$3005="Crédit")*'Opérations'!$F$6:$F$3005))))</f>
      </c>
      <c r="I448" s="16">
        <f>IF($A448="","",IF(G448&lt;=0,"Soldé",IF(AND(H448&lt;&gt;"",H448&lt;TODAY()),"En retard",IF(AND(N(D448)&gt;0,G448&gt;D448),"Plafond dépassé","En cours"))))</f>
      </c>
      <c r="J448" s="17">
        <f>IF(OR($A448="",$B448="",N(G448)&lt;=0),"",HYPERLINK("https://wa.me/"&amp;IF(LEN(SUBSTITUTE(SUBSTITUTE(SUBSTITUTE(SUBSTITUTE(SUBSTITUTE($B448," ",""),"+",""),"-",""),".",""),"/",""))=9,"237"&amp;SUBSTITUTE(SUBSTITUTE(SUBSTITUTE(SUBSTITUTE(SUBSTITUTE($B448," ",""),"+",""),"-",""),".",""),"/",""),SUBSTITUTE(SUBSTITUTE(SUBSTITUTE(SUBSTITUTE(SUBSTITUTE($B448," ",""),"+",""),"-",""),".",""),"/",""))&amp;"?text="&amp;SUBSTITUTE("Bonjour "&amp;$A448&amp;", ici "&amp;'Paramètres'!$C$6&amp;". Petit rappel : il reste "&amp;FIXED(G448,0,TRUE)&amp;" FCFA à régler sur votre compte. Merci et bonne journée !"," ","%20"),"Relancer"))</f>
      </c>
      <c r="K448" s="16">
        <f>IF(N(G448)&gt;0,G448+ROW()/1000000,"")</f>
      </c>
    </row>
    <row r="449" spans="1:11" x14ac:dyDescent="0.25">
      <c r="A449" s="12"/>
      <c r="B449" s="12"/>
      <c r="C449" s="12"/>
      <c r="D449" s="13"/>
      <c r="E449" s="14">
        <f>IF($A449="","",SUMIFS('Opérations'!$E$6:$E$3005,'Opérations'!$B$6:$B$3005,$A449,'Opérations'!$C$6:$C$3005,"Crédit"))</f>
      </c>
      <c r="F449" s="14">
        <f>IF($A449="","",SUMIFS('Opérations'!$E$6:$E$3005,'Opérations'!$B$6:$B$3005,$A449,'Opérations'!$C$6:$C$3005,"Remboursement"))</f>
      </c>
      <c r="G449" s="14">
        <f>IF($A449="","",E449-F449)</f>
      </c>
      <c r="H449" s="15">
        <f>IF(OR($A449="",N(G449)&lt;=0),"",IF(SUMPRODUCT(MAX(('Opérations'!$B$6:$B$3005=$A449)*('Opérations'!$C$6:$C$3005="Crédit")*'Opérations'!$F$6:$F$3005))=0,"",SUMPRODUCT(MAX(('Opérations'!$B$6:$B$3005=$A449)*('Opérations'!$C$6:$C$3005="Crédit")*'Opérations'!$F$6:$F$3005))))</f>
      </c>
      <c r="I449" s="16">
        <f>IF($A449="","",IF(G449&lt;=0,"Soldé",IF(AND(H449&lt;&gt;"",H449&lt;TODAY()),"En retard",IF(AND(N(D449)&gt;0,G449&gt;D449),"Plafond dépassé","En cours"))))</f>
      </c>
      <c r="J449" s="17">
        <f>IF(OR($A449="",$B449="",N(G449)&lt;=0),"",HYPERLINK("https://wa.me/"&amp;IF(LEN(SUBSTITUTE(SUBSTITUTE(SUBSTITUTE(SUBSTITUTE(SUBSTITUTE($B449," ",""),"+",""),"-",""),".",""),"/",""))=9,"237"&amp;SUBSTITUTE(SUBSTITUTE(SUBSTITUTE(SUBSTITUTE(SUBSTITUTE($B449," ",""),"+",""),"-",""),".",""),"/",""),SUBSTITUTE(SUBSTITUTE(SUBSTITUTE(SUBSTITUTE(SUBSTITUTE($B449," ",""),"+",""),"-",""),".",""),"/",""))&amp;"?text="&amp;SUBSTITUTE("Bonjour "&amp;$A449&amp;", ici "&amp;'Paramètres'!$C$6&amp;". Petit rappel : il reste "&amp;FIXED(G449,0,TRUE)&amp;" FCFA à régler sur votre compte. Merci et bonne journée !"," ","%20"),"Relancer"))</f>
      </c>
      <c r="K449" s="16">
        <f>IF(N(G449)&gt;0,G449+ROW()/1000000,"")</f>
      </c>
    </row>
    <row r="450" spans="1:11" x14ac:dyDescent="0.25">
      <c r="A450" s="12"/>
      <c r="B450" s="12"/>
      <c r="C450" s="12"/>
      <c r="D450" s="13"/>
      <c r="E450" s="14">
        <f>IF($A450="","",SUMIFS('Opérations'!$E$6:$E$3005,'Opérations'!$B$6:$B$3005,$A450,'Opérations'!$C$6:$C$3005,"Crédit"))</f>
      </c>
      <c r="F450" s="14">
        <f>IF($A450="","",SUMIFS('Opérations'!$E$6:$E$3005,'Opérations'!$B$6:$B$3005,$A450,'Opérations'!$C$6:$C$3005,"Remboursement"))</f>
      </c>
      <c r="G450" s="14">
        <f>IF($A450="","",E450-F450)</f>
      </c>
      <c r="H450" s="15">
        <f>IF(OR($A450="",N(G450)&lt;=0),"",IF(SUMPRODUCT(MAX(('Opérations'!$B$6:$B$3005=$A450)*('Opérations'!$C$6:$C$3005="Crédit")*'Opérations'!$F$6:$F$3005))=0,"",SUMPRODUCT(MAX(('Opérations'!$B$6:$B$3005=$A450)*('Opérations'!$C$6:$C$3005="Crédit")*'Opérations'!$F$6:$F$3005))))</f>
      </c>
      <c r="I450" s="16">
        <f>IF($A450="","",IF(G450&lt;=0,"Soldé",IF(AND(H450&lt;&gt;"",H450&lt;TODAY()),"En retard",IF(AND(N(D450)&gt;0,G450&gt;D450),"Plafond dépassé","En cours"))))</f>
      </c>
      <c r="J450" s="17">
        <f>IF(OR($A450="",$B450="",N(G450)&lt;=0),"",HYPERLINK("https://wa.me/"&amp;IF(LEN(SUBSTITUTE(SUBSTITUTE(SUBSTITUTE(SUBSTITUTE(SUBSTITUTE($B450," ",""),"+",""),"-",""),".",""),"/",""))=9,"237"&amp;SUBSTITUTE(SUBSTITUTE(SUBSTITUTE(SUBSTITUTE(SUBSTITUTE($B450," ",""),"+",""),"-",""),".",""),"/",""),SUBSTITUTE(SUBSTITUTE(SUBSTITUTE(SUBSTITUTE(SUBSTITUTE($B450," ",""),"+",""),"-",""),".",""),"/",""))&amp;"?text="&amp;SUBSTITUTE("Bonjour "&amp;$A450&amp;", ici "&amp;'Paramètres'!$C$6&amp;". Petit rappel : il reste "&amp;FIXED(G450,0,TRUE)&amp;" FCFA à régler sur votre compte. Merci et bonne journée !"," ","%20"),"Relancer"))</f>
      </c>
      <c r="K450" s="16">
        <f>IF(N(G450)&gt;0,G450+ROW()/1000000,"")</f>
      </c>
    </row>
    <row r="451" spans="1:11" x14ac:dyDescent="0.25">
      <c r="A451" s="12"/>
      <c r="B451" s="12"/>
      <c r="C451" s="12"/>
      <c r="D451" s="13"/>
      <c r="E451" s="14">
        <f>IF($A451="","",SUMIFS('Opérations'!$E$6:$E$3005,'Opérations'!$B$6:$B$3005,$A451,'Opérations'!$C$6:$C$3005,"Crédit"))</f>
      </c>
      <c r="F451" s="14">
        <f>IF($A451="","",SUMIFS('Opérations'!$E$6:$E$3005,'Opérations'!$B$6:$B$3005,$A451,'Opérations'!$C$6:$C$3005,"Remboursement"))</f>
      </c>
      <c r="G451" s="14">
        <f>IF($A451="","",E451-F451)</f>
      </c>
      <c r="H451" s="15">
        <f>IF(OR($A451="",N(G451)&lt;=0),"",IF(SUMPRODUCT(MAX(('Opérations'!$B$6:$B$3005=$A451)*('Opérations'!$C$6:$C$3005="Crédit")*'Opérations'!$F$6:$F$3005))=0,"",SUMPRODUCT(MAX(('Opérations'!$B$6:$B$3005=$A451)*('Opérations'!$C$6:$C$3005="Crédit")*'Opérations'!$F$6:$F$3005))))</f>
      </c>
      <c r="I451" s="16">
        <f>IF($A451="","",IF(G451&lt;=0,"Soldé",IF(AND(H451&lt;&gt;"",H451&lt;TODAY()),"En retard",IF(AND(N(D451)&gt;0,G451&gt;D451),"Plafond dépassé","En cours"))))</f>
      </c>
      <c r="J451" s="17">
        <f>IF(OR($A451="",$B451="",N(G451)&lt;=0),"",HYPERLINK("https://wa.me/"&amp;IF(LEN(SUBSTITUTE(SUBSTITUTE(SUBSTITUTE(SUBSTITUTE(SUBSTITUTE($B451," ",""),"+",""),"-",""),".",""),"/",""))=9,"237"&amp;SUBSTITUTE(SUBSTITUTE(SUBSTITUTE(SUBSTITUTE(SUBSTITUTE($B451," ",""),"+",""),"-",""),".",""),"/",""),SUBSTITUTE(SUBSTITUTE(SUBSTITUTE(SUBSTITUTE(SUBSTITUTE($B451," ",""),"+",""),"-",""),".",""),"/",""))&amp;"?text="&amp;SUBSTITUTE("Bonjour "&amp;$A451&amp;", ici "&amp;'Paramètres'!$C$6&amp;". Petit rappel : il reste "&amp;FIXED(G451,0,TRUE)&amp;" FCFA à régler sur votre compte. Merci et bonne journée !"," ","%20"),"Relancer"))</f>
      </c>
      <c r="K451" s="16">
        <f>IF(N(G451)&gt;0,G451+ROW()/1000000,"")</f>
      </c>
    </row>
    <row r="452" spans="1:11" x14ac:dyDescent="0.25">
      <c r="A452" s="12"/>
      <c r="B452" s="12"/>
      <c r="C452" s="12"/>
      <c r="D452" s="13"/>
      <c r="E452" s="14">
        <f>IF($A452="","",SUMIFS('Opérations'!$E$6:$E$3005,'Opérations'!$B$6:$B$3005,$A452,'Opérations'!$C$6:$C$3005,"Crédit"))</f>
      </c>
      <c r="F452" s="14">
        <f>IF($A452="","",SUMIFS('Opérations'!$E$6:$E$3005,'Opérations'!$B$6:$B$3005,$A452,'Opérations'!$C$6:$C$3005,"Remboursement"))</f>
      </c>
      <c r="G452" s="14">
        <f>IF($A452="","",E452-F452)</f>
      </c>
      <c r="H452" s="15">
        <f>IF(OR($A452="",N(G452)&lt;=0),"",IF(SUMPRODUCT(MAX(('Opérations'!$B$6:$B$3005=$A452)*('Opérations'!$C$6:$C$3005="Crédit")*'Opérations'!$F$6:$F$3005))=0,"",SUMPRODUCT(MAX(('Opérations'!$B$6:$B$3005=$A452)*('Opérations'!$C$6:$C$3005="Crédit")*'Opérations'!$F$6:$F$3005))))</f>
      </c>
      <c r="I452" s="16">
        <f>IF($A452="","",IF(G452&lt;=0,"Soldé",IF(AND(H452&lt;&gt;"",H452&lt;TODAY()),"En retard",IF(AND(N(D452)&gt;0,G452&gt;D452),"Plafond dépassé","En cours"))))</f>
      </c>
      <c r="J452" s="17">
        <f>IF(OR($A452="",$B452="",N(G452)&lt;=0),"",HYPERLINK("https://wa.me/"&amp;IF(LEN(SUBSTITUTE(SUBSTITUTE(SUBSTITUTE(SUBSTITUTE(SUBSTITUTE($B452," ",""),"+",""),"-",""),".",""),"/",""))=9,"237"&amp;SUBSTITUTE(SUBSTITUTE(SUBSTITUTE(SUBSTITUTE(SUBSTITUTE($B452," ",""),"+",""),"-",""),".",""),"/",""),SUBSTITUTE(SUBSTITUTE(SUBSTITUTE(SUBSTITUTE(SUBSTITUTE($B452," ",""),"+",""),"-",""),".",""),"/",""))&amp;"?text="&amp;SUBSTITUTE("Bonjour "&amp;$A452&amp;", ici "&amp;'Paramètres'!$C$6&amp;". Petit rappel : il reste "&amp;FIXED(G452,0,TRUE)&amp;" FCFA à régler sur votre compte. Merci et bonne journée !"," ","%20"),"Relancer"))</f>
      </c>
      <c r="K452" s="16">
        <f>IF(N(G452)&gt;0,G452+ROW()/1000000,"")</f>
      </c>
    </row>
    <row r="453" spans="1:11" x14ac:dyDescent="0.25">
      <c r="A453" s="12"/>
      <c r="B453" s="12"/>
      <c r="C453" s="12"/>
      <c r="D453" s="13"/>
      <c r="E453" s="14">
        <f>IF($A453="","",SUMIFS('Opérations'!$E$6:$E$3005,'Opérations'!$B$6:$B$3005,$A453,'Opérations'!$C$6:$C$3005,"Crédit"))</f>
      </c>
      <c r="F453" s="14">
        <f>IF($A453="","",SUMIFS('Opérations'!$E$6:$E$3005,'Opérations'!$B$6:$B$3005,$A453,'Opérations'!$C$6:$C$3005,"Remboursement"))</f>
      </c>
      <c r="G453" s="14">
        <f>IF($A453="","",E453-F453)</f>
      </c>
      <c r="H453" s="15">
        <f>IF(OR($A453="",N(G453)&lt;=0),"",IF(SUMPRODUCT(MAX(('Opérations'!$B$6:$B$3005=$A453)*('Opérations'!$C$6:$C$3005="Crédit")*'Opérations'!$F$6:$F$3005))=0,"",SUMPRODUCT(MAX(('Opérations'!$B$6:$B$3005=$A453)*('Opérations'!$C$6:$C$3005="Crédit")*'Opérations'!$F$6:$F$3005))))</f>
      </c>
      <c r="I453" s="16">
        <f>IF($A453="","",IF(G453&lt;=0,"Soldé",IF(AND(H453&lt;&gt;"",H453&lt;TODAY()),"En retard",IF(AND(N(D453)&gt;0,G453&gt;D453),"Plafond dépassé","En cours"))))</f>
      </c>
      <c r="J453" s="17">
        <f>IF(OR($A453="",$B453="",N(G453)&lt;=0),"",HYPERLINK("https://wa.me/"&amp;IF(LEN(SUBSTITUTE(SUBSTITUTE(SUBSTITUTE(SUBSTITUTE(SUBSTITUTE($B453," ",""),"+",""),"-",""),".",""),"/",""))=9,"237"&amp;SUBSTITUTE(SUBSTITUTE(SUBSTITUTE(SUBSTITUTE(SUBSTITUTE($B453," ",""),"+",""),"-",""),".",""),"/",""),SUBSTITUTE(SUBSTITUTE(SUBSTITUTE(SUBSTITUTE(SUBSTITUTE($B453," ",""),"+",""),"-",""),".",""),"/",""))&amp;"?text="&amp;SUBSTITUTE("Bonjour "&amp;$A453&amp;", ici "&amp;'Paramètres'!$C$6&amp;". Petit rappel : il reste "&amp;FIXED(G453,0,TRUE)&amp;" FCFA à régler sur votre compte. Merci et bonne journée !"," ","%20"),"Relancer"))</f>
      </c>
      <c r="K453" s="16">
        <f>IF(N(G453)&gt;0,G453+ROW()/1000000,"")</f>
      </c>
    </row>
    <row r="454" spans="1:11" x14ac:dyDescent="0.25">
      <c r="A454" s="12"/>
      <c r="B454" s="12"/>
      <c r="C454" s="12"/>
      <c r="D454" s="13"/>
      <c r="E454" s="14">
        <f>IF($A454="","",SUMIFS('Opérations'!$E$6:$E$3005,'Opérations'!$B$6:$B$3005,$A454,'Opérations'!$C$6:$C$3005,"Crédit"))</f>
      </c>
      <c r="F454" s="14">
        <f>IF($A454="","",SUMIFS('Opérations'!$E$6:$E$3005,'Opérations'!$B$6:$B$3005,$A454,'Opérations'!$C$6:$C$3005,"Remboursement"))</f>
      </c>
      <c r="G454" s="14">
        <f>IF($A454="","",E454-F454)</f>
      </c>
      <c r="H454" s="15">
        <f>IF(OR($A454="",N(G454)&lt;=0),"",IF(SUMPRODUCT(MAX(('Opérations'!$B$6:$B$3005=$A454)*('Opérations'!$C$6:$C$3005="Crédit")*'Opérations'!$F$6:$F$3005))=0,"",SUMPRODUCT(MAX(('Opérations'!$B$6:$B$3005=$A454)*('Opérations'!$C$6:$C$3005="Crédit")*'Opérations'!$F$6:$F$3005))))</f>
      </c>
      <c r="I454" s="16">
        <f>IF($A454="","",IF(G454&lt;=0,"Soldé",IF(AND(H454&lt;&gt;"",H454&lt;TODAY()),"En retard",IF(AND(N(D454)&gt;0,G454&gt;D454),"Plafond dépassé","En cours"))))</f>
      </c>
      <c r="J454" s="17">
        <f>IF(OR($A454="",$B454="",N(G454)&lt;=0),"",HYPERLINK("https://wa.me/"&amp;IF(LEN(SUBSTITUTE(SUBSTITUTE(SUBSTITUTE(SUBSTITUTE(SUBSTITUTE($B454," ",""),"+",""),"-",""),".",""),"/",""))=9,"237"&amp;SUBSTITUTE(SUBSTITUTE(SUBSTITUTE(SUBSTITUTE(SUBSTITUTE($B454," ",""),"+",""),"-",""),".",""),"/",""),SUBSTITUTE(SUBSTITUTE(SUBSTITUTE(SUBSTITUTE(SUBSTITUTE($B454," ",""),"+",""),"-",""),".",""),"/",""))&amp;"?text="&amp;SUBSTITUTE("Bonjour "&amp;$A454&amp;", ici "&amp;'Paramètres'!$C$6&amp;". Petit rappel : il reste "&amp;FIXED(G454,0,TRUE)&amp;" FCFA à régler sur votre compte. Merci et bonne journée !"," ","%20"),"Relancer"))</f>
      </c>
      <c r="K454" s="16">
        <f>IF(N(G454)&gt;0,G454+ROW()/1000000,"")</f>
      </c>
    </row>
    <row r="455" spans="1:11" x14ac:dyDescent="0.25">
      <c r="A455" s="12"/>
      <c r="B455" s="12"/>
      <c r="C455" s="12"/>
      <c r="D455" s="13"/>
      <c r="E455" s="14">
        <f>IF($A455="","",SUMIFS('Opérations'!$E$6:$E$3005,'Opérations'!$B$6:$B$3005,$A455,'Opérations'!$C$6:$C$3005,"Crédit"))</f>
      </c>
      <c r="F455" s="14">
        <f>IF($A455="","",SUMIFS('Opérations'!$E$6:$E$3005,'Opérations'!$B$6:$B$3005,$A455,'Opérations'!$C$6:$C$3005,"Remboursement"))</f>
      </c>
      <c r="G455" s="14">
        <f>IF($A455="","",E455-F455)</f>
      </c>
      <c r="H455" s="15">
        <f>IF(OR($A455="",N(G455)&lt;=0),"",IF(SUMPRODUCT(MAX(('Opérations'!$B$6:$B$3005=$A455)*('Opérations'!$C$6:$C$3005="Crédit")*'Opérations'!$F$6:$F$3005))=0,"",SUMPRODUCT(MAX(('Opérations'!$B$6:$B$3005=$A455)*('Opérations'!$C$6:$C$3005="Crédit")*'Opérations'!$F$6:$F$3005))))</f>
      </c>
      <c r="I455" s="16">
        <f>IF($A455="","",IF(G455&lt;=0,"Soldé",IF(AND(H455&lt;&gt;"",H455&lt;TODAY()),"En retard",IF(AND(N(D455)&gt;0,G455&gt;D455),"Plafond dépassé","En cours"))))</f>
      </c>
      <c r="J455" s="17">
        <f>IF(OR($A455="",$B455="",N(G455)&lt;=0),"",HYPERLINK("https://wa.me/"&amp;IF(LEN(SUBSTITUTE(SUBSTITUTE(SUBSTITUTE(SUBSTITUTE(SUBSTITUTE($B455," ",""),"+",""),"-",""),".",""),"/",""))=9,"237"&amp;SUBSTITUTE(SUBSTITUTE(SUBSTITUTE(SUBSTITUTE(SUBSTITUTE($B455," ",""),"+",""),"-",""),".",""),"/",""),SUBSTITUTE(SUBSTITUTE(SUBSTITUTE(SUBSTITUTE(SUBSTITUTE($B455," ",""),"+",""),"-",""),".",""),"/",""))&amp;"?text="&amp;SUBSTITUTE("Bonjour "&amp;$A455&amp;", ici "&amp;'Paramètres'!$C$6&amp;". Petit rappel : il reste "&amp;FIXED(G455,0,TRUE)&amp;" FCFA à régler sur votre compte. Merci et bonne journée !"," ","%20"),"Relancer"))</f>
      </c>
      <c r="K455" s="16">
        <f>IF(N(G455)&gt;0,G455+ROW()/1000000,"")</f>
      </c>
    </row>
    <row r="456" spans="1:11" x14ac:dyDescent="0.25">
      <c r="A456" s="12"/>
      <c r="B456" s="12"/>
      <c r="C456" s="12"/>
      <c r="D456" s="13"/>
      <c r="E456" s="14">
        <f>IF($A456="","",SUMIFS('Opérations'!$E$6:$E$3005,'Opérations'!$B$6:$B$3005,$A456,'Opérations'!$C$6:$C$3005,"Crédit"))</f>
      </c>
      <c r="F456" s="14">
        <f>IF($A456="","",SUMIFS('Opérations'!$E$6:$E$3005,'Opérations'!$B$6:$B$3005,$A456,'Opérations'!$C$6:$C$3005,"Remboursement"))</f>
      </c>
      <c r="G456" s="14">
        <f>IF($A456="","",E456-F456)</f>
      </c>
      <c r="H456" s="15">
        <f>IF(OR($A456="",N(G456)&lt;=0),"",IF(SUMPRODUCT(MAX(('Opérations'!$B$6:$B$3005=$A456)*('Opérations'!$C$6:$C$3005="Crédit")*'Opérations'!$F$6:$F$3005))=0,"",SUMPRODUCT(MAX(('Opérations'!$B$6:$B$3005=$A456)*('Opérations'!$C$6:$C$3005="Crédit")*'Opérations'!$F$6:$F$3005))))</f>
      </c>
      <c r="I456" s="16">
        <f>IF($A456="","",IF(G456&lt;=0,"Soldé",IF(AND(H456&lt;&gt;"",H456&lt;TODAY()),"En retard",IF(AND(N(D456)&gt;0,G456&gt;D456),"Plafond dépassé","En cours"))))</f>
      </c>
      <c r="J456" s="17">
        <f>IF(OR($A456="",$B456="",N(G456)&lt;=0),"",HYPERLINK("https://wa.me/"&amp;IF(LEN(SUBSTITUTE(SUBSTITUTE(SUBSTITUTE(SUBSTITUTE(SUBSTITUTE($B456," ",""),"+",""),"-",""),".",""),"/",""))=9,"237"&amp;SUBSTITUTE(SUBSTITUTE(SUBSTITUTE(SUBSTITUTE(SUBSTITUTE($B456," ",""),"+",""),"-",""),".",""),"/",""),SUBSTITUTE(SUBSTITUTE(SUBSTITUTE(SUBSTITUTE(SUBSTITUTE($B456," ",""),"+",""),"-",""),".",""),"/",""))&amp;"?text="&amp;SUBSTITUTE("Bonjour "&amp;$A456&amp;", ici "&amp;'Paramètres'!$C$6&amp;". Petit rappel : il reste "&amp;FIXED(G456,0,TRUE)&amp;" FCFA à régler sur votre compte. Merci et bonne journée !"," ","%20"),"Relancer"))</f>
      </c>
      <c r="K456" s="16">
        <f>IF(N(G456)&gt;0,G456+ROW()/1000000,"")</f>
      </c>
    </row>
    <row r="457" spans="1:11" x14ac:dyDescent="0.25">
      <c r="A457" s="12"/>
      <c r="B457" s="12"/>
      <c r="C457" s="12"/>
      <c r="D457" s="13"/>
      <c r="E457" s="14">
        <f>IF($A457="","",SUMIFS('Opérations'!$E$6:$E$3005,'Opérations'!$B$6:$B$3005,$A457,'Opérations'!$C$6:$C$3005,"Crédit"))</f>
      </c>
      <c r="F457" s="14">
        <f>IF($A457="","",SUMIFS('Opérations'!$E$6:$E$3005,'Opérations'!$B$6:$B$3005,$A457,'Opérations'!$C$6:$C$3005,"Remboursement"))</f>
      </c>
      <c r="G457" s="14">
        <f>IF($A457="","",E457-F457)</f>
      </c>
      <c r="H457" s="15">
        <f>IF(OR($A457="",N(G457)&lt;=0),"",IF(SUMPRODUCT(MAX(('Opérations'!$B$6:$B$3005=$A457)*('Opérations'!$C$6:$C$3005="Crédit")*'Opérations'!$F$6:$F$3005))=0,"",SUMPRODUCT(MAX(('Opérations'!$B$6:$B$3005=$A457)*('Opérations'!$C$6:$C$3005="Crédit")*'Opérations'!$F$6:$F$3005))))</f>
      </c>
      <c r="I457" s="16">
        <f>IF($A457="","",IF(G457&lt;=0,"Soldé",IF(AND(H457&lt;&gt;"",H457&lt;TODAY()),"En retard",IF(AND(N(D457)&gt;0,G457&gt;D457),"Plafond dépassé","En cours"))))</f>
      </c>
      <c r="J457" s="17">
        <f>IF(OR($A457="",$B457="",N(G457)&lt;=0),"",HYPERLINK("https://wa.me/"&amp;IF(LEN(SUBSTITUTE(SUBSTITUTE(SUBSTITUTE(SUBSTITUTE(SUBSTITUTE($B457," ",""),"+",""),"-",""),".",""),"/",""))=9,"237"&amp;SUBSTITUTE(SUBSTITUTE(SUBSTITUTE(SUBSTITUTE(SUBSTITUTE($B457," ",""),"+",""),"-",""),".",""),"/",""),SUBSTITUTE(SUBSTITUTE(SUBSTITUTE(SUBSTITUTE(SUBSTITUTE($B457," ",""),"+",""),"-",""),".",""),"/",""))&amp;"?text="&amp;SUBSTITUTE("Bonjour "&amp;$A457&amp;", ici "&amp;'Paramètres'!$C$6&amp;". Petit rappel : il reste "&amp;FIXED(G457,0,TRUE)&amp;" FCFA à régler sur votre compte. Merci et bonne journée !"," ","%20"),"Relancer"))</f>
      </c>
      <c r="K457" s="16">
        <f>IF(N(G457)&gt;0,G457+ROW()/1000000,"")</f>
      </c>
    </row>
    <row r="458" spans="1:11" x14ac:dyDescent="0.25">
      <c r="A458" s="12"/>
      <c r="B458" s="12"/>
      <c r="C458" s="12"/>
      <c r="D458" s="13"/>
      <c r="E458" s="14">
        <f>IF($A458="","",SUMIFS('Opérations'!$E$6:$E$3005,'Opérations'!$B$6:$B$3005,$A458,'Opérations'!$C$6:$C$3005,"Crédit"))</f>
      </c>
      <c r="F458" s="14">
        <f>IF($A458="","",SUMIFS('Opérations'!$E$6:$E$3005,'Opérations'!$B$6:$B$3005,$A458,'Opérations'!$C$6:$C$3005,"Remboursement"))</f>
      </c>
      <c r="G458" s="14">
        <f>IF($A458="","",E458-F458)</f>
      </c>
      <c r="H458" s="15">
        <f>IF(OR($A458="",N(G458)&lt;=0),"",IF(SUMPRODUCT(MAX(('Opérations'!$B$6:$B$3005=$A458)*('Opérations'!$C$6:$C$3005="Crédit")*'Opérations'!$F$6:$F$3005))=0,"",SUMPRODUCT(MAX(('Opérations'!$B$6:$B$3005=$A458)*('Opérations'!$C$6:$C$3005="Crédit")*'Opérations'!$F$6:$F$3005))))</f>
      </c>
      <c r="I458" s="16">
        <f>IF($A458="","",IF(G458&lt;=0,"Soldé",IF(AND(H458&lt;&gt;"",H458&lt;TODAY()),"En retard",IF(AND(N(D458)&gt;0,G458&gt;D458),"Plafond dépassé","En cours"))))</f>
      </c>
      <c r="J458" s="17">
        <f>IF(OR($A458="",$B458="",N(G458)&lt;=0),"",HYPERLINK("https://wa.me/"&amp;IF(LEN(SUBSTITUTE(SUBSTITUTE(SUBSTITUTE(SUBSTITUTE(SUBSTITUTE($B458," ",""),"+",""),"-",""),".",""),"/",""))=9,"237"&amp;SUBSTITUTE(SUBSTITUTE(SUBSTITUTE(SUBSTITUTE(SUBSTITUTE($B458," ",""),"+",""),"-",""),".",""),"/",""),SUBSTITUTE(SUBSTITUTE(SUBSTITUTE(SUBSTITUTE(SUBSTITUTE($B458," ",""),"+",""),"-",""),".",""),"/",""))&amp;"?text="&amp;SUBSTITUTE("Bonjour "&amp;$A458&amp;", ici "&amp;'Paramètres'!$C$6&amp;". Petit rappel : il reste "&amp;FIXED(G458,0,TRUE)&amp;" FCFA à régler sur votre compte. Merci et bonne journée !"," ","%20"),"Relancer"))</f>
      </c>
      <c r="K458" s="16">
        <f>IF(N(G458)&gt;0,G458+ROW()/1000000,"")</f>
      </c>
    </row>
    <row r="459" spans="1:11" x14ac:dyDescent="0.25">
      <c r="A459" s="12"/>
      <c r="B459" s="12"/>
      <c r="C459" s="12"/>
      <c r="D459" s="13"/>
      <c r="E459" s="14">
        <f>IF($A459="","",SUMIFS('Opérations'!$E$6:$E$3005,'Opérations'!$B$6:$B$3005,$A459,'Opérations'!$C$6:$C$3005,"Crédit"))</f>
      </c>
      <c r="F459" s="14">
        <f>IF($A459="","",SUMIFS('Opérations'!$E$6:$E$3005,'Opérations'!$B$6:$B$3005,$A459,'Opérations'!$C$6:$C$3005,"Remboursement"))</f>
      </c>
      <c r="G459" s="14">
        <f>IF($A459="","",E459-F459)</f>
      </c>
      <c r="H459" s="15">
        <f>IF(OR($A459="",N(G459)&lt;=0),"",IF(SUMPRODUCT(MAX(('Opérations'!$B$6:$B$3005=$A459)*('Opérations'!$C$6:$C$3005="Crédit")*'Opérations'!$F$6:$F$3005))=0,"",SUMPRODUCT(MAX(('Opérations'!$B$6:$B$3005=$A459)*('Opérations'!$C$6:$C$3005="Crédit")*'Opérations'!$F$6:$F$3005))))</f>
      </c>
      <c r="I459" s="16">
        <f>IF($A459="","",IF(G459&lt;=0,"Soldé",IF(AND(H459&lt;&gt;"",H459&lt;TODAY()),"En retard",IF(AND(N(D459)&gt;0,G459&gt;D459),"Plafond dépassé","En cours"))))</f>
      </c>
      <c r="J459" s="17">
        <f>IF(OR($A459="",$B459="",N(G459)&lt;=0),"",HYPERLINK("https://wa.me/"&amp;IF(LEN(SUBSTITUTE(SUBSTITUTE(SUBSTITUTE(SUBSTITUTE(SUBSTITUTE($B459," ",""),"+",""),"-",""),".",""),"/",""))=9,"237"&amp;SUBSTITUTE(SUBSTITUTE(SUBSTITUTE(SUBSTITUTE(SUBSTITUTE($B459," ",""),"+",""),"-",""),".",""),"/",""),SUBSTITUTE(SUBSTITUTE(SUBSTITUTE(SUBSTITUTE(SUBSTITUTE($B459," ",""),"+",""),"-",""),".",""),"/",""))&amp;"?text="&amp;SUBSTITUTE("Bonjour "&amp;$A459&amp;", ici "&amp;'Paramètres'!$C$6&amp;". Petit rappel : il reste "&amp;FIXED(G459,0,TRUE)&amp;" FCFA à régler sur votre compte. Merci et bonne journée !"," ","%20"),"Relancer"))</f>
      </c>
      <c r="K459" s="16">
        <f>IF(N(G459)&gt;0,G459+ROW()/1000000,"")</f>
      </c>
    </row>
    <row r="460" spans="1:11" x14ac:dyDescent="0.25">
      <c r="A460" s="12"/>
      <c r="B460" s="12"/>
      <c r="C460" s="12"/>
      <c r="D460" s="13"/>
      <c r="E460" s="14">
        <f>IF($A460="","",SUMIFS('Opérations'!$E$6:$E$3005,'Opérations'!$B$6:$B$3005,$A460,'Opérations'!$C$6:$C$3005,"Crédit"))</f>
      </c>
      <c r="F460" s="14">
        <f>IF($A460="","",SUMIFS('Opérations'!$E$6:$E$3005,'Opérations'!$B$6:$B$3005,$A460,'Opérations'!$C$6:$C$3005,"Remboursement"))</f>
      </c>
      <c r="G460" s="14">
        <f>IF($A460="","",E460-F460)</f>
      </c>
      <c r="H460" s="15">
        <f>IF(OR($A460="",N(G460)&lt;=0),"",IF(SUMPRODUCT(MAX(('Opérations'!$B$6:$B$3005=$A460)*('Opérations'!$C$6:$C$3005="Crédit")*'Opérations'!$F$6:$F$3005))=0,"",SUMPRODUCT(MAX(('Opérations'!$B$6:$B$3005=$A460)*('Opérations'!$C$6:$C$3005="Crédit")*'Opérations'!$F$6:$F$3005))))</f>
      </c>
      <c r="I460" s="16">
        <f>IF($A460="","",IF(G460&lt;=0,"Soldé",IF(AND(H460&lt;&gt;"",H460&lt;TODAY()),"En retard",IF(AND(N(D460)&gt;0,G460&gt;D460),"Plafond dépassé","En cours"))))</f>
      </c>
      <c r="J460" s="17">
        <f>IF(OR($A460="",$B460="",N(G460)&lt;=0),"",HYPERLINK("https://wa.me/"&amp;IF(LEN(SUBSTITUTE(SUBSTITUTE(SUBSTITUTE(SUBSTITUTE(SUBSTITUTE($B460," ",""),"+",""),"-",""),".",""),"/",""))=9,"237"&amp;SUBSTITUTE(SUBSTITUTE(SUBSTITUTE(SUBSTITUTE(SUBSTITUTE($B460," ",""),"+",""),"-",""),".",""),"/",""),SUBSTITUTE(SUBSTITUTE(SUBSTITUTE(SUBSTITUTE(SUBSTITUTE($B460," ",""),"+",""),"-",""),".",""),"/",""))&amp;"?text="&amp;SUBSTITUTE("Bonjour "&amp;$A460&amp;", ici "&amp;'Paramètres'!$C$6&amp;". Petit rappel : il reste "&amp;FIXED(G460,0,TRUE)&amp;" FCFA à régler sur votre compte. Merci et bonne journée !"," ","%20"),"Relancer"))</f>
      </c>
      <c r="K460" s="16">
        <f>IF(N(G460)&gt;0,G460+ROW()/1000000,"")</f>
      </c>
    </row>
    <row r="461" spans="1:11" x14ac:dyDescent="0.25">
      <c r="A461" s="12"/>
      <c r="B461" s="12"/>
      <c r="C461" s="12"/>
      <c r="D461" s="13"/>
      <c r="E461" s="14">
        <f>IF($A461="","",SUMIFS('Opérations'!$E$6:$E$3005,'Opérations'!$B$6:$B$3005,$A461,'Opérations'!$C$6:$C$3005,"Crédit"))</f>
      </c>
      <c r="F461" s="14">
        <f>IF($A461="","",SUMIFS('Opérations'!$E$6:$E$3005,'Opérations'!$B$6:$B$3005,$A461,'Opérations'!$C$6:$C$3005,"Remboursement"))</f>
      </c>
      <c r="G461" s="14">
        <f>IF($A461="","",E461-F461)</f>
      </c>
      <c r="H461" s="15">
        <f>IF(OR($A461="",N(G461)&lt;=0),"",IF(SUMPRODUCT(MAX(('Opérations'!$B$6:$B$3005=$A461)*('Opérations'!$C$6:$C$3005="Crédit")*'Opérations'!$F$6:$F$3005))=0,"",SUMPRODUCT(MAX(('Opérations'!$B$6:$B$3005=$A461)*('Opérations'!$C$6:$C$3005="Crédit")*'Opérations'!$F$6:$F$3005))))</f>
      </c>
      <c r="I461" s="16">
        <f>IF($A461="","",IF(G461&lt;=0,"Soldé",IF(AND(H461&lt;&gt;"",H461&lt;TODAY()),"En retard",IF(AND(N(D461)&gt;0,G461&gt;D461),"Plafond dépassé","En cours"))))</f>
      </c>
      <c r="J461" s="17">
        <f>IF(OR($A461="",$B461="",N(G461)&lt;=0),"",HYPERLINK("https://wa.me/"&amp;IF(LEN(SUBSTITUTE(SUBSTITUTE(SUBSTITUTE(SUBSTITUTE(SUBSTITUTE($B461," ",""),"+",""),"-",""),".",""),"/",""))=9,"237"&amp;SUBSTITUTE(SUBSTITUTE(SUBSTITUTE(SUBSTITUTE(SUBSTITUTE($B461," ",""),"+",""),"-",""),".",""),"/",""),SUBSTITUTE(SUBSTITUTE(SUBSTITUTE(SUBSTITUTE(SUBSTITUTE($B461," ",""),"+",""),"-",""),".",""),"/",""))&amp;"?text="&amp;SUBSTITUTE("Bonjour "&amp;$A461&amp;", ici "&amp;'Paramètres'!$C$6&amp;". Petit rappel : il reste "&amp;FIXED(G461,0,TRUE)&amp;" FCFA à régler sur votre compte. Merci et bonne journée !"," ","%20"),"Relancer"))</f>
      </c>
      <c r="K461" s="16">
        <f>IF(N(G461)&gt;0,G461+ROW()/1000000,"")</f>
      </c>
    </row>
    <row r="462" spans="1:11" x14ac:dyDescent="0.25">
      <c r="A462" s="12"/>
      <c r="B462" s="12"/>
      <c r="C462" s="12"/>
      <c r="D462" s="13"/>
      <c r="E462" s="14">
        <f>IF($A462="","",SUMIFS('Opérations'!$E$6:$E$3005,'Opérations'!$B$6:$B$3005,$A462,'Opérations'!$C$6:$C$3005,"Crédit"))</f>
      </c>
      <c r="F462" s="14">
        <f>IF($A462="","",SUMIFS('Opérations'!$E$6:$E$3005,'Opérations'!$B$6:$B$3005,$A462,'Opérations'!$C$6:$C$3005,"Remboursement"))</f>
      </c>
      <c r="G462" s="14">
        <f>IF($A462="","",E462-F462)</f>
      </c>
      <c r="H462" s="15">
        <f>IF(OR($A462="",N(G462)&lt;=0),"",IF(SUMPRODUCT(MAX(('Opérations'!$B$6:$B$3005=$A462)*('Opérations'!$C$6:$C$3005="Crédit")*'Opérations'!$F$6:$F$3005))=0,"",SUMPRODUCT(MAX(('Opérations'!$B$6:$B$3005=$A462)*('Opérations'!$C$6:$C$3005="Crédit")*'Opérations'!$F$6:$F$3005))))</f>
      </c>
      <c r="I462" s="16">
        <f>IF($A462="","",IF(G462&lt;=0,"Soldé",IF(AND(H462&lt;&gt;"",H462&lt;TODAY()),"En retard",IF(AND(N(D462)&gt;0,G462&gt;D462),"Plafond dépassé","En cours"))))</f>
      </c>
      <c r="J462" s="17">
        <f>IF(OR($A462="",$B462="",N(G462)&lt;=0),"",HYPERLINK("https://wa.me/"&amp;IF(LEN(SUBSTITUTE(SUBSTITUTE(SUBSTITUTE(SUBSTITUTE(SUBSTITUTE($B462," ",""),"+",""),"-",""),".",""),"/",""))=9,"237"&amp;SUBSTITUTE(SUBSTITUTE(SUBSTITUTE(SUBSTITUTE(SUBSTITUTE($B462," ",""),"+",""),"-",""),".",""),"/",""),SUBSTITUTE(SUBSTITUTE(SUBSTITUTE(SUBSTITUTE(SUBSTITUTE($B462," ",""),"+",""),"-",""),".",""),"/",""))&amp;"?text="&amp;SUBSTITUTE("Bonjour "&amp;$A462&amp;", ici "&amp;'Paramètres'!$C$6&amp;". Petit rappel : il reste "&amp;FIXED(G462,0,TRUE)&amp;" FCFA à régler sur votre compte. Merci et bonne journée !"," ","%20"),"Relancer"))</f>
      </c>
      <c r="K462" s="16">
        <f>IF(N(G462)&gt;0,G462+ROW()/1000000,"")</f>
      </c>
    </row>
    <row r="463" spans="1:11" x14ac:dyDescent="0.25">
      <c r="A463" s="12"/>
      <c r="B463" s="12"/>
      <c r="C463" s="12"/>
      <c r="D463" s="13"/>
      <c r="E463" s="14">
        <f>IF($A463="","",SUMIFS('Opérations'!$E$6:$E$3005,'Opérations'!$B$6:$B$3005,$A463,'Opérations'!$C$6:$C$3005,"Crédit"))</f>
      </c>
      <c r="F463" s="14">
        <f>IF($A463="","",SUMIFS('Opérations'!$E$6:$E$3005,'Opérations'!$B$6:$B$3005,$A463,'Opérations'!$C$6:$C$3005,"Remboursement"))</f>
      </c>
      <c r="G463" s="14">
        <f>IF($A463="","",E463-F463)</f>
      </c>
      <c r="H463" s="15">
        <f>IF(OR($A463="",N(G463)&lt;=0),"",IF(SUMPRODUCT(MAX(('Opérations'!$B$6:$B$3005=$A463)*('Opérations'!$C$6:$C$3005="Crédit")*'Opérations'!$F$6:$F$3005))=0,"",SUMPRODUCT(MAX(('Opérations'!$B$6:$B$3005=$A463)*('Opérations'!$C$6:$C$3005="Crédit")*'Opérations'!$F$6:$F$3005))))</f>
      </c>
      <c r="I463" s="16">
        <f>IF($A463="","",IF(G463&lt;=0,"Soldé",IF(AND(H463&lt;&gt;"",H463&lt;TODAY()),"En retard",IF(AND(N(D463)&gt;0,G463&gt;D463),"Plafond dépassé","En cours"))))</f>
      </c>
      <c r="J463" s="17">
        <f>IF(OR($A463="",$B463="",N(G463)&lt;=0),"",HYPERLINK("https://wa.me/"&amp;IF(LEN(SUBSTITUTE(SUBSTITUTE(SUBSTITUTE(SUBSTITUTE(SUBSTITUTE($B463," ",""),"+",""),"-",""),".",""),"/",""))=9,"237"&amp;SUBSTITUTE(SUBSTITUTE(SUBSTITUTE(SUBSTITUTE(SUBSTITUTE($B463," ",""),"+",""),"-",""),".",""),"/",""),SUBSTITUTE(SUBSTITUTE(SUBSTITUTE(SUBSTITUTE(SUBSTITUTE($B463," ",""),"+",""),"-",""),".",""),"/",""))&amp;"?text="&amp;SUBSTITUTE("Bonjour "&amp;$A463&amp;", ici "&amp;'Paramètres'!$C$6&amp;". Petit rappel : il reste "&amp;FIXED(G463,0,TRUE)&amp;" FCFA à régler sur votre compte. Merci et bonne journée !"," ","%20"),"Relancer"))</f>
      </c>
      <c r="K463" s="16">
        <f>IF(N(G463)&gt;0,G463+ROW()/1000000,"")</f>
      </c>
    </row>
    <row r="464" spans="1:11" x14ac:dyDescent="0.25">
      <c r="A464" s="12"/>
      <c r="B464" s="12"/>
      <c r="C464" s="12"/>
      <c r="D464" s="13"/>
      <c r="E464" s="14">
        <f>IF($A464="","",SUMIFS('Opérations'!$E$6:$E$3005,'Opérations'!$B$6:$B$3005,$A464,'Opérations'!$C$6:$C$3005,"Crédit"))</f>
      </c>
      <c r="F464" s="14">
        <f>IF($A464="","",SUMIFS('Opérations'!$E$6:$E$3005,'Opérations'!$B$6:$B$3005,$A464,'Opérations'!$C$6:$C$3005,"Remboursement"))</f>
      </c>
      <c r="G464" s="14">
        <f>IF($A464="","",E464-F464)</f>
      </c>
      <c r="H464" s="15">
        <f>IF(OR($A464="",N(G464)&lt;=0),"",IF(SUMPRODUCT(MAX(('Opérations'!$B$6:$B$3005=$A464)*('Opérations'!$C$6:$C$3005="Crédit")*'Opérations'!$F$6:$F$3005))=0,"",SUMPRODUCT(MAX(('Opérations'!$B$6:$B$3005=$A464)*('Opérations'!$C$6:$C$3005="Crédit")*'Opérations'!$F$6:$F$3005))))</f>
      </c>
      <c r="I464" s="16">
        <f>IF($A464="","",IF(G464&lt;=0,"Soldé",IF(AND(H464&lt;&gt;"",H464&lt;TODAY()),"En retard",IF(AND(N(D464)&gt;0,G464&gt;D464),"Plafond dépassé","En cours"))))</f>
      </c>
      <c r="J464" s="17">
        <f>IF(OR($A464="",$B464="",N(G464)&lt;=0),"",HYPERLINK("https://wa.me/"&amp;IF(LEN(SUBSTITUTE(SUBSTITUTE(SUBSTITUTE(SUBSTITUTE(SUBSTITUTE($B464," ",""),"+",""),"-",""),".",""),"/",""))=9,"237"&amp;SUBSTITUTE(SUBSTITUTE(SUBSTITUTE(SUBSTITUTE(SUBSTITUTE($B464," ",""),"+",""),"-",""),".",""),"/",""),SUBSTITUTE(SUBSTITUTE(SUBSTITUTE(SUBSTITUTE(SUBSTITUTE($B464," ",""),"+",""),"-",""),".",""),"/",""))&amp;"?text="&amp;SUBSTITUTE("Bonjour "&amp;$A464&amp;", ici "&amp;'Paramètres'!$C$6&amp;". Petit rappel : il reste "&amp;FIXED(G464,0,TRUE)&amp;" FCFA à régler sur votre compte. Merci et bonne journée !"," ","%20"),"Relancer"))</f>
      </c>
      <c r="K464" s="16">
        <f>IF(N(G464)&gt;0,G464+ROW()/1000000,"")</f>
      </c>
    </row>
    <row r="465" spans="1:11" x14ac:dyDescent="0.25">
      <c r="A465" s="12"/>
      <c r="B465" s="12"/>
      <c r="C465" s="12"/>
      <c r="D465" s="13"/>
      <c r="E465" s="14">
        <f>IF($A465="","",SUMIFS('Opérations'!$E$6:$E$3005,'Opérations'!$B$6:$B$3005,$A465,'Opérations'!$C$6:$C$3005,"Crédit"))</f>
      </c>
      <c r="F465" s="14">
        <f>IF($A465="","",SUMIFS('Opérations'!$E$6:$E$3005,'Opérations'!$B$6:$B$3005,$A465,'Opérations'!$C$6:$C$3005,"Remboursement"))</f>
      </c>
      <c r="G465" s="14">
        <f>IF($A465="","",E465-F465)</f>
      </c>
      <c r="H465" s="15">
        <f>IF(OR($A465="",N(G465)&lt;=0),"",IF(SUMPRODUCT(MAX(('Opérations'!$B$6:$B$3005=$A465)*('Opérations'!$C$6:$C$3005="Crédit")*'Opérations'!$F$6:$F$3005))=0,"",SUMPRODUCT(MAX(('Opérations'!$B$6:$B$3005=$A465)*('Opérations'!$C$6:$C$3005="Crédit")*'Opérations'!$F$6:$F$3005))))</f>
      </c>
      <c r="I465" s="16">
        <f>IF($A465="","",IF(G465&lt;=0,"Soldé",IF(AND(H465&lt;&gt;"",H465&lt;TODAY()),"En retard",IF(AND(N(D465)&gt;0,G465&gt;D465),"Plafond dépassé","En cours"))))</f>
      </c>
      <c r="J465" s="17">
        <f>IF(OR($A465="",$B465="",N(G465)&lt;=0),"",HYPERLINK("https://wa.me/"&amp;IF(LEN(SUBSTITUTE(SUBSTITUTE(SUBSTITUTE(SUBSTITUTE(SUBSTITUTE($B465," ",""),"+",""),"-",""),".",""),"/",""))=9,"237"&amp;SUBSTITUTE(SUBSTITUTE(SUBSTITUTE(SUBSTITUTE(SUBSTITUTE($B465," ",""),"+",""),"-",""),".",""),"/",""),SUBSTITUTE(SUBSTITUTE(SUBSTITUTE(SUBSTITUTE(SUBSTITUTE($B465," ",""),"+",""),"-",""),".",""),"/",""))&amp;"?text="&amp;SUBSTITUTE("Bonjour "&amp;$A465&amp;", ici "&amp;'Paramètres'!$C$6&amp;". Petit rappel : il reste "&amp;FIXED(G465,0,TRUE)&amp;" FCFA à régler sur votre compte. Merci et bonne journée !"," ","%20"),"Relancer"))</f>
      </c>
      <c r="K465" s="16">
        <f>IF(N(G465)&gt;0,G465+ROW()/1000000,"")</f>
      </c>
    </row>
    <row r="466" spans="1:11" x14ac:dyDescent="0.25">
      <c r="A466" s="12"/>
      <c r="B466" s="12"/>
      <c r="C466" s="12"/>
      <c r="D466" s="13"/>
      <c r="E466" s="14">
        <f>IF($A466="","",SUMIFS('Opérations'!$E$6:$E$3005,'Opérations'!$B$6:$B$3005,$A466,'Opérations'!$C$6:$C$3005,"Crédit"))</f>
      </c>
      <c r="F466" s="14">
        <f>IF($A466="","",SUMIFS('Opérations'!$E$6:$E$3005,'Opérations'!$B$6:$B$3005,$A466,'Opérations'!$C$6:$C$3005,"Remboursement"))</f>
      </c>
      <c r="G466" s="14">
        <f>IF($A466="","",E466-F466)</f>
      </c>
      <c r="H466" s="15">
        <f>IF(OR($A466="",N(G466)&lt;=0),"",IF(SUMPRODUCT(MAX(('Opérations'!$B$6:$B$3005=$A466)*('Opérations'!$C$6:$C$3005="Crédit")*'Opérations'!$F$6:$F$3005))=0,"",SUMPRODUCT(MAX(('Opérations'!$B$6:$B$3005=$A466)*('Opérations'!$C$6:$C$3005="Crédit")*'Opérations'!$F$6:$F$3005))))</f>
      </c>
      <c r="I466" s="16">
        <f>IF($A466="","",IF(G466&lt;=0,"Soldé",IF(AND(H466&lt;&gt;"",H466&lt;TODAY()),"En retard",IF(AND(N(D466)&gt;0,G466&gt;D466),"Plafond dépassé","En cours"))))</f>
      </c>
      <c r="J466" s="17">
        <f>IF(OR($A466="",$B466="",N(G466)&lt;=0),"",HYPERLINK("https://wa.me/"&amp;IF(LEN(SUBSTITUTE(SUBSTITUTE(SUBSTITUTE(SUBSTITUTE(SUBSTITUTE($B466," ",""),"+",""),"-",""),".",""),"/",""))=9,"237"&amp;SUBSTITUTE(SUBSTITUTE(SUBSTITUTE(SUBSTITUTE(SUBSTITUTE($B466," ",""),"+",""),"-",""),".",""),"/",""),SUBSTITUTE(SUBSTITUTE(SUBSTITUTE(SUBSTITUTE(SUBSTITUTE($B466," ",""),"+",""),"-",""),".",""),"/",""))&amp;"?text="&amp;SUBSTITUTE("Bonjour "&amp;$A466&amp;", ici "&amp;'Paramètres'!$C$6&amp;". Petit rappel : il reste "&amp;FIXED(G466,0,TRUE)&amp;" FCFA à régler sur votre compte. Merci et bonne journée !"," ","%20"),"Relancer"))</f>
      </c>
      <c r="K466" s="16">
        <f>IF(N(G466)&gt;0,G466+ROW()/1000000,"")</f>
      </c>
    </row>
    <row r="467" spans="1:11" x14ac:dyDescent="0.25">
      <c r="A467" s="12"/>
      <c r="B467" s="12"/>
      <c r="C467" s="12"/>
      <c r="D467" s="13"/>
      <c r="E467" s="14">
        <f>IF($A467="","",SUMIFS('Opérations'!$E$6:$E$3005,'Opérations'!$B$6:$B$3005,$A467,'Opérations'!$C$6:$C$3005,"Crédit"))</f>
      </c>
      <c r="F467" s="14">
        <f>IF($A467="","",SUMIFS('Opérations'!$E$6:$E$3005,'Opérations'!$B$6:$B$3005,$A467,'Opérations'!$C$6:$C$3005,"Remboursement"))</f>
      </c>
      <c r="G467" s="14">
        <f>IF($A467="","",E467-F467)</f>
      </c>
      <c r="H467" s="15">
        <f>IF(OR($A467="",N(G467)&lt;=0),"",IF(SUMPRODUCT(MAX(('Opérations'!$B$6:$B$3005=$A467)*('Opérations'!$C$6:$C$3005="Crédit")*'Opérations'!$F$6:$F$3005))=0,"",SUMPRODUCT(MAX(('Opérations'!$B$6:$B$3005=$A467)*('Opérations'!$C$6:$C$3005="Crédit")*'Opérations'!$F$6:$F$3005))))</f>
      </c>
      <c r="I467" s="16">
        <f>IF($A467="","",IF(G467&lt;=0,"Soldé",IF(AND(H467&lt;&gt;"",H467&lt;TODAY()),"En retard",IF(AND(N(D467)&gt;0,G467&gt;D467),"Plafond dépassé","En cours"))))</f>
      </c>
      <c r="J467" s="17">
        <f>IF(OR($A467="",$B467="",N(G467)&lt;=0),"",HYPERLINK("https://wa.me/"&amp;IF(LEN(SUBSTITUTE(SUBSTITUTE(SUBSTITUTE(SUBSTITUTE(SUBSTITUTE($B467," ",""),"+",""),"-",""),".",""),"/",""))=9,"237"&amp;SUBSTITUTE(SUBSTITUTE(SUBSTITUTE(SUBSTITUTE(SUBSTITUTE($B467," ",""),"+",""),"-",""),".",""),"/",""),SUBSTITUTE(SUBSTITUTE(SUBSTITUTE(SUBSTITUTE(SUBSTITUTE($B467," ",""),"+",""),"-",""),".",""),"/",""))&amp;"?text="&amp;SUBSTITUTE("Bonjour "&amp;$A467&amp;", ici "&amp;'Paramètres'!$C$6&amp;". Petit rappel : il reste "&amp;FIXED(G467,0,TRUE)&amp;" FCFA à régler sur votre compte. Merci et bonne journée !"," ","%20"),"Relancer"))</f>
      </c>
      <c r="K467" s="16">
        <f>IF(N(G467)&gt;0,G467+ROW()/1000000,"")</f>
      </c>
    </row>
    <row r="468" spans="1:11" x14ac:dyDescent="0.25">
      <c r="A468" s="12"/>
      <c r="B468" s="12"/>
      <c r="C468" s="12"/>
      <c r="D468" s="13"/>
      <c r="E468" s="14">
        <f>IF($A468="","",SUMIFS('Opérations'!$E$6:$E$3005,'Opérations'!$B$6:$B$3005,$A468,'Opérations'!$C$6:$C$3005,"Crédit"))</f>
      </c>
      <c r="F468" s="14">
        <f>IF($A468="","",SUMIFS('Opérations'!$E$6:$E$3005,'Opérations'!$B$6:$B$3005,$A468,'Opérations'!$C$6:$C$3005,"Remboursement"))</f>
      </c>
      <c r="G468" s="14">
        <f>IF($A468="","",E468-F468)</f>
      </c>
      <c r="H468" s="15">
        <f>IF(OR($A468="",N(G468)&lt;=0),"",IF(SUMPRODUCT(MAX(('Opérations'!$B$6:$B$3005=$A468)*('Opérations'!$C$6:$C$3005="Crédit")*'Opérations'!$F$6:$F$3005))=0,"",SUMPRODUCT(MAX(('Opérations'!$B$6:$B$3005=$A468)*('Opérations'!$C$6:$C$3005="Crédit")*'Opérations'!$F$6:$F$3005))))</f>
      </c>
      <c r="I468" s="16">
        <f>IF($A468="","",IF(G468&lt;=0,"Soldé",IF(AND(H468&lt;&gt;"",H468&lt;TODAY()),"En retard",IF(AND(N(D468)&gt;0,G468&gt;D468),"Plafond dépassé","En cours"))))</f>
      </c>
      <c r="J468" s="17">
        <f>IF(OR($A468="",$B468="",N(G468)&lt;=0),"",HYPERLINK("https://wa.me/"&amp;IF(LEN(SUBSTITUTE(SUBSTITUTE(SUBSTITUTE(SUBSTITUTE(SUBSTITUTE($B468," ",""),"+",""),"-",""),".",""),"/",""))=9,"237"&amp;SUBSTITUTE(SUBSTITUTE(SUBSTITUTE(SUBSTITUTE(SUBSTITUTE($B468," ",""),"+",""),"-",""),".",""),"/",""),SUBSTITUTE(SUBSTITUTE(SUBSTITUTE(SUBSTITUTE(SUBSTITUTE($B468," ",""),"+",""),"-",""),".",""),"/",""))&amp;"?text="&amp;SUBSTITUTE("Bonjour "&amp;$A468&amp;", ici "&amp;'Paramètres'!$C$6&amp;". Petit rappel : il reste "&amp;FIXED(G468,0,TRUE)&amp;" FCFA à régler sur votre compte. Merci et bonne journée !"," ","%20"),"Relancer"))</f>
      </c>
      <c r="K468" s="16">
        <f>IF(N(G468)&gt;0,G468+ROW()/1000000,"")</f>
      </c>
    </row>
    <row r="469" spans="1:11" x14ac:dyDescent="0.25">
      <c r="A469" s="12"/>
      <c r="B469" s="12"/>
      <c r="C469" s="12"/>
      <c r="D469" s="13"/>
      <c r="E469" s="14">
        <f>IF($A469="","",SUMIFS('Opérations'!$E$6:$E$3005,'Opérations'!$B$6:$B$3005,$A469,'Opérations'!$C$6:$C$3005,"Crédit"))</f>
      </c>
      <c r="F469" s="14">
        <f>IF($A469="","",SUMIFS('Opérations'!$E$6:$E$3005,'Opérations'!$B$6:$B$3005,$A469,'Opérations'!$C$6:$C$3005,"Remboursement"))</f>
      </c>
      <c r="G469" s="14">
        <f>IF($A469="","",E469-F469)</f>
      </c>
      <c r="H469" s="15">
        <f>IF(OR($A469="",N(G469)&lt;=0),"",IF(SUMPRODUCT(MAX(('Opérations'!$B$6:$B$3005=$A469)*('Opérations'!$C$6:$C$3005="Crédit")*'Opérations'!$F$6:$F$3005))=0,"",SUMPRODUCT(MAX(('Opérations'!$B$6:$B$3005=$A469)*('Opérations'!$C$6:$C$3005="Crédit")*'Opérations'!$F$6:$F$3005))))</f>
      </c>
      <c r="I469" s="16">
        <f>IF($A469="","",IF(G469&lt;=0,"Soldé",IF(AND(H469&lt;&gt;"",H469&lt;TODAY()),"En retard",IF(AND(N(D469)&gt;0,G469&gt;D469),"Plafond dépassé","En cours"))))</f>
      </c>
      <c r="J469" s="17">
        <f>IF(OR($A469="",$B469="",N(G469)&lt;=0),"",HYPERLINK("https://wa.me/"&amp;IF(LEN(SUBSTITUTE(SUBSTITUTE(SUBSTITUTE(SUBSTITUTE(SUBSTITUTE($B469," ",""),"+",""),"-",""),".",""),"/",""))=9,"237"&amp;SUBSTITUTE(SUBSTITUTE(SUBSTITUTE(SUBSTITUTE(SUBSTITUTE($B469," ",""),"+",""),"-",""),".",""),"/",""),SUBSTITUTE(SUBSTITUTE(SUBSTITUTE(SUBSTITUTE(SUBSTITUTE($B469," ",""),"+",""),"-",""),".",""),"/",""))&amp;"?text="&amp;SUBSTITUTE("Bonjour "&amp;$A469&amp;", ici "&amp;'Paramètres'!$C$6&amp;". Petit rappel : il reste "&amp;FIXED(G469,0,TRUE)&amp;" FCFA à régler sur votre compte. Merci et bonne journée !"," ","%20"),"Relancer"))</f>
      </c>
      <c r="K469" s="16">
        <f>IF(N(G469)&gt;0,G469+ROW()/1000000,"")</f>
      </c>
    </row>
    <row r="470" spans="1:11" x14ac:dyDescent="0.25">
      <c r="A470" s="12"/>
      <c r="B470" s="12"/>
      <c r="C470" s="12"/>
      <c r="D470" s="13"/>
      <c r="E470" s="14">
        <f>IF($A470="","",SUMIFS('Opérations'!$E$6:$E$3005,'Opérations'!$B$6:$B$3005,$A470,'Opérations'!$C$6:$C$3005,"Crédit"))</f>
      </c>
      <c r="F470" s="14">
        <f>IF($A470="","",SUMIFS('Opérations'!$E$6:$E$3005,'Opérations'!$B$6:$B$3005,$A470,'Opérations'!$C$6:$C$3005,"Remboursement"))</f>
      </c>
      <c r="G470" s="14">
        <f>IF($A470="","",E470-F470)</f>
      </c>
      <c r="H470" s="15">
        <f>IF(OR($A470="",N(G470)&lt;=0),"",IF(SUMPRODUCT(MAX(('Opérations'!$B$6:$B$3005=$A470)*('Opérations'!$C$6:$C$3005="Crédit")*'Opérations'!$F$6:$F$3005))=0,"",SUMPRODUCT(MAX(('Opérations'!$B$6:$B$3005=$A470)*('Opérations'!$C$6:$C$3005="Crédit")*'Opérations'!$F$6:$F$3005))))</f>
      </c>
      <c r="I470" s="16">
        <f>IF($A470="","",IF(G470&lt;=0,"Soldé",IF(AND(H470&lt;&gt;"",H470&lt;TODAY()),"En retard",IF(AND(N(D470)&gt;0,G470&gt;D470),"Plafond dépassé","En cours"))))</f>
      </c>
      <c r="J470" s="17">
        <f>IF(OR($A470="",$B470="",N(G470)&lt;=0),"",HYPERLINK("https://wa.me/"&amp;IF(LEN(SUBSTITUTE(SUBSTITUTE(SUBSTITUTE(SUBSTITUTE(SUBSTITUTE($B470," ",""),"+",""),"-",""),".",""),"/",""))=9,"237"&amp;SUBSTITUTE(SUBSTITUTE(SUBSTITUTE(SUBSTITUTE(SUBSTITUTE($B470," ",""),"+",""),"-",""),".",""),"/",""),SUBSTITUTE(SUBSTITUTE(SUBSTITUTE(SUBSTITUTE(SUBSTITUTE($B470," ",""),"+",""),"-",""),".",""),"/",""))&amp;"?text="&amp;SUBSTITUTE("Bonjour "&amp;$A470&amp;", ici "&amp;'Paramètres'!$C$6&amp;". Petit rappel : il reste "&amp;FIXED(G470,0,TRUE)&amp;" FCFA à régler sur votre compte. Merci et bonne journée !"," ","%20"),"Relancer"))</f>
      </c>
      <c r="K470" s="16">
        <f>IF(N(G470)&gt;0,G470+ROW()/1000000,"")</f>
      </c>
    </row>
    <row r="471" spans="1:11" x14ac:dyDescent="0.25">
      <c r="A471" s="12"/>
      <c r="B471" s="12"/>
      <c r="C471" s="12"/>
      <c r="D471" s="13"/>
      <c r="E471" s="14">
        <f>IF($A471="","",SUMIFS('Opérations'!$E$6:$E$3005,'Opérations'!$B$6:$B$3005,$A471,'Opérations'!$C$6:$C$3005,"Crédit"))</f>
      </c>
      <c r="F471" s="14">
        <f>IF($A471="","",SUMIFS('Opérations'!$E$6:$E$3005,'Opérations'!$B$6:$B$3005,$A471,'Opérations'!$C$6:$C$3005,"Remboursement"))</f>
      </c>
      <c r="G471" s="14">
        <f>IF($A471="","",E471-F471)</f>
      </c>
      <c r="H471" s="15">
        <f>IF(OR($A471="",N(G471)&lt;=0),"",IF(SUMPRODUCT(MAX(('Opérations'!$B$6:$B$3005=$A471)*('Opérations'!$C$6:$C$3005="Crédit")*'Opérations'!$F$6:$F$3005))=0,"",SUMPRODUCT(MAX(('Opérations'!$B$6:$B$3005=$A471)*('Opérations'!$C$6:$C$3005="Crédit")*'Opérations'!$F$6:$F$3005))))</f>
      </c>
      <c r="I471" s="16">
        <f>IF($A471="","",IF(G471&lt;=0,"Soldé",IF(AND(H471&lt;&gt;"",H471&lt;TODAY()),"En retard",IF(AND(N(D471)&gt;0,G471&gt;D471),"Plafond dépassé","En cours"))))</f>
      </c>
      <c r="J471" s="17">
        <f>IF(OR($A471="",$B471="",N(G471)&lt;=0),"",HYPERLINK("https://wa.me/"&amp;IF(LEN(SUBSTITUTE(SUBSTITUTE(SUBSTITUTE(SUBSTITUTE(SUBSTITUTE($B471," ",""),"+",""),"-",""),".",""),"/",""))=9,"237"&amp;SUBSTITUTE(SUBSTITUTE(SUBSTITUTE(SUBSTITUTE(SUBSTITUTE($B471," ",""),"+",""),"-",""),".",""),"/",""),SUBSTITUTE(SUBSTITUTE(SUBSTITUTE(SUBSTITUTE(SUBSTITUTE($B471," ",""),"+",""),"-",""),".",""),"/",""))&amp;"?text="&amp;SUBSTITUTE("Bonjour "&amp;$A471&amp;", ici "&amp;'Paramètres'!$C$6&amp;". Petit rappel : il reste "&amp;FIXED(G471,0,TRUE)&amp;" FCFA à régler sur votre compte. Merci et bonne journée !"," ","%20"),"Relancer"))</f>
      </c>
      <c r="K471" s="16">
        <f>IF(N(G471)&gt;0,G471+ROW()/1000000,"")</f>
      </c>
    </row>
    <row r="472" spans="1:11" x14ac:dyDescent="0.25">
      <c r="A472" s="12"/>
      <c r="B472" s="12"/>
      <c r="C472" s="12"/>
      <c r="D472" s="13"/>
      <c r="E472" s="14">
        <f>IF($A472="","",SUMIFS('Opérations'!$E$6:$E$3005,'Opérations'!$B$6:$B$3005,$A472,'Opérations'!$C$6:$C$3005,"Crédit"))</f>
      </c>
      <c r="F472" s="14">
        <f>IF($A472="","",SUMIFS('Opérations'!$E$6:$E$3005,'Opérations'!$B$6:$B$3005,$A472,'Opérations'!$C$6:$C$3005,"Remboursement"))</f>
      </c>
      <c r="G472" s="14">
        <f>IF($A472="","",E472-F472)</f>
      </c>
      <c r="H472" s="15">
        <f>IF(OR($A472="",N(G472)&lt;=0),"",IF(SUMPRODUCT(MAX(('Opérations'!$B$6:$B$3005=$A472)*('Opérations'!$C$6:$C$3005="Crédit")*'Opérations'!$F$6:$F$3005))=0,"",SUMPRODUCT(MAX(('Opérations'!$B$6:$B$3005=$A472)*('Opérations'!$C$6:$C$3005="Crédit")*'Opérations'!$F$6:$F$3005))))</f>
      </c>
      <c r="I472" s="16">
        <f>IF($A472="","",IF(G472&lt;=0,"Soldé",IF(AND(H472&lt;&gt;"",H472&lt;TODAY()),"En retard",IF(AND(N(D472)&gt;0,G472&gt;D472),"Plafond dépassé","En cours"))))</f>
      </c>
      <c r="J472" s="17">
        <f>IF(OR($A472="",$B472="",N(G472)&lt;=0),"",HYPERLINK("https://wa.me/"&amp;IF(LEN(SUBSTITUTE(SUBSTITUTE(SUBSTITUTE(SUBSTITUTE(SUBSTITUTE($B472," ",""),"+",""),"-",""),".",""),"/",""))=9,"237"&amp;SUBSTITUTE(SUBSTITUTE(SUBSTITUTE(SUBSTITUTE(SUBSTITUTE($B472," ",""),"+",""),"-",""),".",""),"/",""),SUBSTITUTE(SUBSTITUTE(SUBSTITUTE(SUBSTITUTE(SUBSTITUTE($B472," ",""),"+",""),"-",""),".",""),"/",""))&amp;"?text="&amp;SUBSTITUTE("Bonjour "&amp;$A472&amp;", ici "&amp;'Paramètres'!$C$6&amp;". Petit rappel : il reste "&amp;FIXED(G472,0,TRUE)&amp;" FCFA à régler sur votre compte. Merci et bonne journée !"," ","%20"),"Relancer"))</f>
      </c>
      <c r="K472" s="16">
        <f>IF(N(G472)&gt;0,G472+ROW()/1000000,"")</f>
      </c>
    </row>
    <row r="473" spans="1:11" x14ac:dyDescent="0.25">
      <c r="A473" s="12"/>
      <c r="B473" s="12"/>
      <c r="C473" s="12"/>
      <c r="D473" s="13"/>
      <c r="E473" s="14">
        <f>IF($A473="","",SUMIFS('Opérations'!$E$6:$E$3005,'Opérations'!$B$6:$B$3005,$A473,'Opérations'!$C$6:$C$3005,"Crédit"))</f>
      </c>
      <c r="F473" s="14">
        <f>IF($A473="","",SUMIFS('Opérations'!$E$6:$E$3005,'Opérations'!$B$6:$B$3005,$A473,'Opérations'!$C$6:$C$3005,"Remboursement"))</f>
      </c>
      <c r="G473" s="14">
        <f>IF($A473="","",E473-F473)</f>
      </c>
      <c r="H473" s="15">
        <f>IF(OR($A473="",N(G473)&lt;=0),"",IF(SUMPRODUCT(MAX(('Opérations'!$B$6:$B$3005=$A473)*('Opérations'!$C$6:$C$3005="Crédit")*'Opérations'!$F$6:$F$3005))=0,"",SUMPRODUCT(MAX(('Opérations'!$B$6:$B$3005=$A473)*('Opérations'!$C$6:$C$3005="Crédit")*'Opérations'!$F$6:$F$3005))))</f>
      </c>
      <c r="I473" s="16">
        <f>IF($A473="","",IF(G473&lt;=0,"Soldé",IF(AND(H473&lt;&gt;"",H473&lt;TODAY()),"En retard",IF(AND(N(D473)&gt;0,G473&gt;D473),"Plafond dépassé","En cours"))))</f>
      </c>
      <c r="J473" s="17">
        <f>IF(OR($A473="",$B473="",N(G473)&lt;=0),"",HYPERLINK("https://wa.me/"&amp;IF(LEN(SUBSTITUTE(SUBSTITUTE(SUBSTITUTE(SUBSTITUTE(SUBSTITUTE($B473," ",""),"+",""),"-",""),".",""),"/",""))=9,"237"&amp;SUBSTITUTE(SUBSTITUTE(SUBSTITUTE(SUBSTITUTE(SUBSTITUTE($B473," ",""),"+",""),"-",""),".",""),"/",""),SUBSTITUTE(SUBSTITUTE(SUBSTITUTE(SUBSTITUTE(SUBSTITUTE($B473," ",""),"+",""),"-",""),".",""),"/",""))&amp;"?text="&amp;SUBSTITUTE("Bonjour "&amp;$A473&amp;", ici "&amp;'Paramètres'!$C$6&amp;". Petit rappel : il reste "&amp;FIXED(G473,0,TRUE)&amp;" FCFA à régler sur votre compte. Merci et bonne journée !"," ","%20"),"Relancer"))</f>
      </c>
      <c r="K473" s="16">
        <f>IF(N(G473)&gt;0,G473+ROW()/1000000,"")</f>
      </c>
    </row>
    <row r="474" spans="1:11" x14ac:dyDescent="0.25">
      <c r="A474" s="12"/>
      <c r="B474" s="12"/>
      <c r="C474" s="12"/>
      <c r="D474" s="13"/>
      <c r="E474" s="14">
        <f>IF($A474="","",SUMIFS('Opérations'!$E$6:$E$3005,'Opérations'!$B$6:$B$3005,$A474,'Opérations'!$C$6:$C$3005,"Crédit"))</f>
      </c>
      <c r="F474" s="14">
        <f>IF($A474="","",SUMIFS('Opérations'!$E$6:$E$3005,'Opérations'!$B$6:$B$3005,$A474,'Opérations'!$C$6:$C$3005,"Remboursement"))</f>
      </c>
      <c r="G474" s="14">
        <f>IF($A474="","",E474-F474)</f>
      </c>
      <c r="H474" s="15">
        <f>IF(OR($A474="",N(G474)&lt;=0),"",IF(SUMPRODUCT(MAX(('Opérations'!$B$6:$B$3005=$A474)*('Opérations'!$C$6:$C$3005="Crédit")*'Opérations'!$F$6:$F$3005))=0,"",SUMPRODUCT(MAX(('Opérations'!$B$6:$B$3005=$A474)*('Opérations'!$C$6:$C$3005="Crédit")*'Opérations'!$F$6:$F$3005))))</f>
      </c>
      <c r="I474" s="16">
        <f>IF($A474="","",IF(G474&lt;=0,"Soldé",IF(AND(H474&lt;&gt;"",H474&lt;TODAY()),"En retard",IF(AND(N(D474)&gt;0,G474&gt;D474),"Plafond dépassé","En cours"))))</f>
      </c>
      <c r="J474" s="17">
        <f>IF(OR($A474="",$B474="",N(G474)&lt;=0),"",HYPERLINK("https://wa.me/"&amp;IF(LEN(SUBSTITUTE(SUBSTITUTE(SUBSTITUTE(SUBSTITUTE(SUBSTITUTE($B474," ",""),"+",""),"-",""),".",""),"/",""))=9,"237"&amp;SUBSTITUTE(SUBSTITUTE(SUBSTITUTE(SUBSTITUTE(SUBSTITUTE($B474," ",""),"+",""),"-",""),".",""),"/",""),SUBSTITUTE(SUBSTITUTE(SUBSTITUTE(SUBSTITUTE(SUBSTITUTE($B474," ",""),"+",""),"-",""),".",""),"/",""))&amp;"?text="&amp;SUBSTITUTE("Bonjour "&amp;$A474&amp;", ici "&amp;'Paramètres'!$C$6&amp;". Petit rappel : il reste "&amp;FIXED(G474,0,TRUE)&amp;" FCFA à régler sur votre compte. Merci et bonne journée !"," ","%20"),"Relancer"))</f>
      </c>
      <c r="K474" s="16">
        <f>IF(N(G474)&gt;0,G474+ROW()/1000000,"")</f>
      </c>
    </row>
    <row r="475" spans="1:11" x14ac:dyDescent="0.25">
      <c r="A475" s="12"/>
      <c r="B475" s="12"/>
      <c r="C475" s="12"/>
      <c r="D475" s="13"/>
      <c r="E475" s="14">
        <f>IF($A475="","",SUMIFS('Opérations'!$E$6:$E$3005,'Opérations'!$B$6:$B$3005,$A475,'Opérations'!$C$6:$C$3005,"Crédit"))</f>
      </c>
      <c r="F475" s="14">
        <f>IF($A475="","",SUMIFS('Opérations'!$E$6:$E$3005,'Opérations'!$B$6:$B$3005,$A475,'Opérations'!$C$6:$C$3005,"Remboursement"))</f>
      </c>
      <c r="G475" s="14">
        <f>IF($A475="","",E475-F475)</f>
      </c>
      <c r="H475" s="15">
        <f>IF(OR($A475="",N(G475)&lt;=0),"",IF(SUMPRODUCT(MAX(('Opérations'!$B$6:$B$3005=$A475)*('Opérations'!$C$6:$C$3005="Crédit")*'Opérations'!$F$6:$F$3005))=0,"",SUMPRODUCT(MAX(('Opérations'!$B$6:$B$3005=$A475)*('Opérations'!$C$6:$C$3005="Crédit")*'Opérations'!$F$6:$F$3005))))</f>
      </c>
      <c r="I475" s="16">
        <f>IF($A475="","",IF(G475&lt;=0,"Soldé",IF(AND(H475&lt;&gt;"",H475&lt;TODAY()),"En retard",IF(AND(N(D475)&gt;0,G475&gt;D475),"Plafond dépassé","En cours"))))</f>
      </c>
      <c r="J475" s="17">
        <f>IF(OR($A475="",$B475="",N(G475)&lt;=0),"",HYPERLINK("https://wa.me/"&amp;IF(LEN(SUBSTITUTE(SUBSTITUTE(SUBSTITUTE(SUBSTITUTE(SUBSTITUTE($B475," ",""),"+",""),"-",""),".",""),"/",""))=9,"237"&amp;SUBSTITUTE(SUBSTITUTE(SUBSTITUTE(SUBSTITUTE(SUBSTITUTE($B475," ",""),"+",""),"-",""),".",""),"/",""),SUBSTITUTE(SUBSTITUTE(SUBSTITUTE(SUBSTITUTE(SUBSTITUTE($B475," ",""),"+",""),"-",""),".",""),"/",""))&amp;"?text="&amp;SUBSTITUTE("Bonjour "&amp;$A475&amp;", ici "&amp;'Paramètres'!$C$6&amp;". Petit rappel : il reste "&amp;FIXED(G475,0,TRUE)&amp;" FCFA à régler sur votre compte. Merci et bonne journée !"," ","%20"),"Relancer"))</f>
      </c>
      <c r="K475" s="16">
        <f>IF(N(G475)&gt;0,G475+ROW()/1000000,"")</f>
      </c>
    </row>
    <row r="476" spans="1:11" x14ac:dyDescent="0.25">
      <c r="A476" s="12"/>
      <c r="B476" s="12"/>
      <c r="C476" s="12"/>
      <c r="D476" s="13"/>
      <c r="E476" s="14">
        <f>IF($A476="","",SUMIFS('Opérations'!$E$6:$E$3005,'Opérations'!$B$6:$B$3005,$A476,'Opérations'!$C$6:$C$3005,"Crédit"))</f>
      </c>
      <c r="F476" s="14">
        <f>IF($A476="","",SUMIFS('Opérations'!$E$6:$E$3005,'Opérations'!$B$6:$B$3005,$A476,'Opérations'!$C$6:$C$3005,"Remboursement"))</f>
      </c>
      <c r="G476" s="14">
        <f>IF($A476="","",E476-F476)</f>
      </c>
      <c r="H476" s="15">
        <f>IF(OR($A476="",N(G476)&lt;=0),"",IF(SUMPRODUCT(MAX(('Opérations'!$B$6:$B$3005=$A476)*('Opérations'!$C$6:$C$3005="Crédit")*'Opérations'!$F$6:$F$3005))=0,"",SUMPRODUCT(MAX(('Opérations'!$B$6:$B$3005=$A476)*('Opérations'!$C$6:$C$3005="Crédit")*'Opérations'!$F$6:$F$3005))))</f>
      </c>
      <c r="I476" s="16">
        <f>IF($A476="","",IF(G476&lt;=0,"Soldé",IF(AND(H476&lt;&gt;"",H476&lt;TODAY()),"En retard",IF(AND(N(D476)&gt;0,G476&gt;D476),"Plafond dépassé","En cours"))))</f>
      </c>
      <c r="J476" s="17">
        <f>IF(OR($A476="",$B476="",N(G476)&lt;=0),"",HYPERLINK("https://wa.me/"&amp;IF(LEN(SUBSTITUTE(SUBSTITUTE(SUBSTITUTE(SUBSTITUTE(SUBSTITUTE($B476," ",""),"+",""),"-",""),".",""),"/",""))=9,"237"&amp;SUBSTITUTE(SUBSTITUTE(SUBSTITUTE(SUBSTITUTE(SUBSTITUTE($B476," ",""),"+",""),"-",""),".",""),"/",""),SUBSTITUTE(SUBSTITUTE(SUBSTITUTE(SUBSTITUTE(SUBSTITUTE($B476," ",""),"+",""),"-",""),".",""),"/",""))&amp;"?text="&amp;SUBSTITUTE("Bonjour "&amp;$A476&amp;", ici "&amp;'Paramètres'!$C$6&amp;". Petit rappel : il reste "&amp;FIXED(G476,0,TRUE)&amp;" FCFA à régler sur votre compte. Merci et bonne journée !"," ","%20"),"Relancer"))</f>
      </c>
      <c r="K476" s="16">
        <f>IF(N(G476)&gt;0,G476+ROW()/1000000,"")</f>
      </c>
    </row>
    <row r="477" spans="1:11" x14ac:dyDescent="0.25">
      <c r="A477" s="12"/>
      <c r="B477" s="12"/>
      <c r="C477" s="12"/>
      <c r="D477" s="13"/>
      <c r="E477" s="14">
        <f>IF($A477="","",SUMIFS('Opérations'!$E$6:$E$3005,'Opérations'!$B$6:$B$3005,$A477,'Opérations'!$C$6:$C$3005,"Crédit"))</f>
      </c>
      <c r="F477" s="14">
        <f>IF($A477="","",SUMIFS('Opérations'!$E$6:$E$3005,'Opérations'!$B$6:$B$3005,$A477,'Opérations'!$C$6:$C$3005,"Remboursement"))</f>
      </c>
      <c r="G477" s="14">
        <f>IF($A477="","",E477-F477)</f>
      </c>
      <c r="H477" s="15">
        <f>IF(OR($A477="",N(G477)&lt;=0),"",IF(SUMPRODUCT(MAX(('Opérations'!$B$6:$B$3005=$A477)*('Opérations'!$C$6:$C$3005="Crédit")*'Opérations'!$F$6:$F$3005))=0,"",SUMPRODUCT(MAX(('Opérations'!$B$6:$B$3005=$A477)*('Opérations'!$C$6:$C$3005="Crédit")*'Opérations'!$F$6:$F$3005))))</f>
      </c>
      <c r="I477" s="16">
        <f>IF($A477="","",IF(G477&lt;=0,"Soldé",IF(AND(H477&lt;&gt;"",H477&lt;TODAY()),"En retard",IF(AND(N(D477)&gt;0,G477&gt;D477),"Plafond dépassé","En cours"))))</f>
      </c>
      <c r="J477" s="17">
        <f>IF(OR($A477="",$B477="",N(G477)&lt;=0),"",HYPERLINK("https://wa.me/"&amp;IF(LEN(SUBSTITUTE(SUBSTITUTE(SUBSTITUTE(SUBSTITUTE(SUBSTITUTE($B477," ",""),"+",""),"-",""),".",""),"/",""))=9,"237"&amp;SUBSTITUTE(SUBSTITUTE(SUBSTITUTE(SUBSTITUTE(SUBSTITUTE($B477," ",""),"+",""),"-",""),".",""),"/",""),SUBSTITUTE(SUBSTITUTE(SUBSTITUTE(SUBSTITUTE(SUBSTITUTE($B477," ",""),"+",""),"-",""),".",""),"/",""))&amp;"?text="&amp;SUBSTITUTE("Bonjour "&amp;$A477&amp;", ici "&amp;'Paramètres'!$C$6&amp;". Petit rappel : il reste "&amp;FIXED(G477,0,TRUE)&amp;" FCFA à régler sur votre compte. Merci et bonne journée !"," ","%20"),"Relancer"))</f>
      </c>
      <c r="K477" s="16">
        <f>IF(N(G477)&gt;0,G477+ROW()/1000000,"")</f>
      </c>
    </row>
    <row r="478" spans="1:11" x14ac:dyDescent="0.25">
      <c r="A478" s="12"/>
      <c r="B478" s="12"/>
      <c r="C478" s="12"/>
      <c r="D478" s="13"/>
      <c r="E478" s="14">
        <f>IF($A478="","",SUMIFS('Opérations'!$E$6:$E$3005,'Opérations'!$B$6:$B$3005,$A478,'Opérations'!$C$6:$C$3005,"Crédit"))</f>
      </c>
      <c r="F478" s="14">
        <f>IF($A478="","",SUMIFS('Opérations'!$E$6:$E$3005,'Opérations'!$B$6:$B$3005,$A478,'Opérations'!$C$6:$C$3005,"Remboursement"))</f>
      </c>
      <c r="G478" s="14">
        <f>IF($A478="","",E478-F478)</f>
      </c>
      <c r="H478" s="15">
        <f>IF(OR($A478="",N(G478)&lt;=0),"",IF(SUMPRODUCT(MAX(('Opérations'!$B$6:$B$3005=$A478)*('Opérations'!$C$6:$C$3005="Crédit")*'Opérations'!$F$6:$F$3005))=0,"",SUMPRODUCT(MAX(('Opérations'!$B$6:$B$3005=$A478)*('Opérations'!$C$6:$C$3005="Crédit")*'Opérations'!$F$6:$F$3005))))</f>
      </c>
      <c r="I478" s="16">
        <f>IF($A478="","",IF(G478&lt;=0,"Soldé",IF(AND(H478&lt;&gt;"",H478&lt;TODAY()),"En retard",IF(AND(N(D478)&gt;0,G478&gt;D478),"Plafond dépassé","En cours"))))</f>
      </c>
      <c r="J478" s="17">
        <f>IF(OR($A478="",$B478="",N(G478)&lt;=0),"",HYPERLINK("https://wa.me/"&amp;IF(LEN(SUBSTITUTE(SUBSTITUTE(SUBSTITUTE(SUBSTITUTE(SUBSTITUTE($B478," ",""),"+",""),"-",""),".",""),"/",""))=9,"237"&amp;SUBSTITUTE(SUBSTITUTE(SUBSTITUTE(SUBSTITUTE(SUBSTITUTE($B478," ",""),"+",""),"-",""),".",""),"/",""),SUBSTITUTE(SUBSTITUTE(SUBSTITUTE(SUBSTITUTE(SUBSTITUTE($B478," ",""),"+",""),"-",""),".",""),"/",""))&amp;"?text="&amp;SUBSTITUTE("Bonjour "&amp;$A478&amp;", ici "&amp;'Paramètres'!$C$6&amp;". Petit rappel : il reste "&amp;FIXED(G478,0,TRUE)&amp;" FCFA à régler sur votre compte. Merci et bonne journée !"," ","%20"),"Relancer"))</f>
      </c>
      <c r="K478" s="16">
        <f>IF(N(G478)&gt;0,G478+ROW()/1000000,"")</f>
      </c>
    </row>
    <row r="479" spans="1:11" x14ac:dyDescent="0.25">
      <c r="A479" s="12"/>
      <c r="B479" s="12"/>
      <c r="C479" s="12"/>
      <c r="D479" s="13"/>
      <c r="E479" s="14">
        <f>IF($A479="","",SUMIFS('Opérations'!$E$6:$E$3005,'Opérations'!$B$6:$B$3005,$A479,'Opérations'!$C$6:$C$3005,"Crédit"))</f>
      </c>
      <c r="F479" s="14">
        <f>IF($A479="","",SUMIFS('Opérations'!$E$6:$E$3005,'Opérations'!$B$6:$B$3005,$A479,'Opérations'!$C$6:$C$3005,"Remboursement"))</f>
      </c>
      <c r="G479" s="14">
        <f>IF($A479="","",E479-F479)</f>
      </c>
      <c r="H479" s="15">
        <f>IF(OR($A479="",N(G479)&lt;=0),"",IF(SUMPRODUCT(MAX(('Opérations'!$B$6:$B$3005=$A479)*('Opérations'!$C$6:$C$3005="Crédit")*'Opérations'!$F$6:$F$3005))=0,"",SUMPRODUCT(MAX(('Opérations'!$B$6:$B$3005=$A479)*('Opérations'!$C$6:$C$3005="Crédit")*'Opérations'!$F$6:$F$3005))))</f>
      </c>
      <c r="I479" s="16">
        <f>IF($A479="","",IF(G479&lt;=0,"Soldé",IF(AND(H479&lt;&gt;"",H479&lt;TODAY()),"En retard",IF(AND(N(D479)&gt;0,G479&gt;D479),"Plafond dépassé","En cours"))))</f>
      </c>
      <c r="J479" s="17">
        <f>IF(OR($A479="",$B479="",N(G479)&lt;=0),"",HYPERLINK("https://wa.me/"&amp;IF(LEN(SUBSTITUTE(SUBSTITUTE(SUBSTITUTE(SUBSTITUTE(SUBSTITUTE($B479," ",""),"+",""),"-",""),".",""),"/",""))=9,"237"&amp;SUBSTITUTE(SUBSTITUTE(SUBSTITUTE(SUBSTITUTE(SUBSTITUTE($B479," ",""),"+",""),"-",""),".",""),"/",""),SUBSTITUTE(SUBSTITUTE(SUBSTITUTE(SUBSTITUTE(SUBSTITUTE($B479," ",""),"+",""),"-",""),".",""),"/",""))&amp;"?text="&amp;SUBSTITUTE("Bonjour "&amp;$A479&amp;", ici "&amp;'Paramètres'!$C$6&amp;". Petit rappel : il reste "&amp;FIXED(G479,0,TRUE)&amp;" FCFA à régler sur votre compte. Merci et bonne journée !"," ","%20"),"Relancer"))</f>
      </c>
      <c r="K479" s="16">
        <f>IF(N(G479)&gt;0,G479+ROW()/1000000,"")</f>
      </c>
    </row>
    <row r="480" spans="1:11" x14ac:dyDescent="0.25">
      <c r="A480" s="12"/>
      <c r="B480" s="12"/>
      <c r="C480" s="12"/>
      <c r="D480" s="13"/>
      <c r="E480" s="14">
        <f>IF($A480="","",SUMIFS('Opérations'!$E$6:$E$3005,'Opérations'!$B$6:$B$3005,$A480,'Opérations'!$C$6:$C$3005,"Crédit"))</f>
      </c>
      <c r="F480" s="14">
        <f>IF($A480="","",SUMIFS('Opérations'!$E$6:$E$3005,'Opérations'!$B$6:$B$3005,$A480,'Opérations'!$C$6:$C$3005,"Remboursement"))</f>
      </c>
      <c r="G480" s="14">
        <f>IF($A480="","",E480-F480)</f>
      </c>
      <c r="H480" s="15">
        <f>IF(OR($A480="",N(G480)&lt;=0),"",IF(SUMPRODUCT(MAX(('Opérations'!$B$6:$B$3005=$A480)*('Opérations'!$C$6:$C$3005="Crédit")*'Opérations'!$F$6:$F$3005))=0,"",SUMPRODUCT(MAX(('Opérations'!$B$6:$B$3005=$A480)*('Opérations'!$C$6:$C$3005="Crédit")*'Opérations'!$F$6:$F$3005))))</f>
      </c>
      <c r="I480" s="16">
        <f>IF($A480="","",IF(G480&lt;=0,"Soldé",IF(AND(H480&lt;&gt;"",H480&lt;TODAY()),"En retard",IF(AND(N(D480)&gt;0,G480&gt;D480),"Plafond dépassé","En cours"))))</f>
      </c>
      <c r="J480" s="17">
        <f>IF(OR($A480="",$B480="",N(G480)&lt;=0),"",HYPERLINK("https://wa.me/"&amp;IF(LEN(SUBSTITUTE(SUBSTITUTE(SUBSTITUTE(SUBSTITUTE(SUBSTITUTE($B480," ",""),"+",""),"-",""),".",""),"/",""))=9,"237"&amp;SUBSTITUTE(SUBSTITUTE(SUBSTITUTE(SUBSTITUTE(SUBSTITUTE($B480," ",""),"+",""),"-",""),".",""),"/",""),SUBSTITUTE(SUBSTITUTE(SUBSTITUTE(SUBSTITUTE(SUBSTITUTE($B480," ",""),"+",""),"-",""),".",""),"/",""))&amp;"?text="&amp;SUBSTITUTE("Bonjour "&amp;$A480&amp;", ici "&amp;'Paramètres'!$C$6&amp;". Petit rappel : il reste "&amp;FIXED(G480,0,TRUE)&amp;" FCFA à régler sur votre compte. Merci et bonne journée !"," ","%20"),"Relancer"))</f>
      </c>
      <c r="K480" s="16">
        <f>IF(N(G480)&gt;0,G480+ROW()/1000000,"")</f>
      </c>
    </row>
    <row r="481" spans="1:11" x14ac:dyDescent="0.25">
      <c r="A481" s="12"/>
      <c r="B481" s="12"/>
      <c r="C481" s="12"/>
      <c r="D481" s="13"/>
      <c r="E481" s="14">
        <f>IF($A481="","",SUMIFS('Opérations'!$E$6:$E$3005,'Opérations'!$B$6:$B$3005,$A481,'Opérations'!$C$6:$C$3005,"Crédit"))</f>
      </c>
      <c r="F481" s="14">
        <f>IF($A481="","",SUMIFS('Opérations'!$E$6:$E$3005,'Opérations'!$B$6:$B$3005,$A481,'Opérations'!$C$6:$C$3005,"Remboursement"))</f>
      </c>
      <c r="G481" s="14">
        <f>IF($A481="","",E481-F481)</f>
      </c>
      <c r="H481" s="15">
        <f>IF(OR($A481="",N(G481)&lt;=0),"",IF(SUMPRODUCT(MAX(('Opérations'!$B$6:$B$3005=$A481)*('Opérations'!$C$6:$C$3005="Crédit")*'Opérations'!$F$6:$F$3005))=0,"",SUMPRODUCT(MAX(('Opérations'!$B$6:$B$3005=$A481)*('Opérations'!$C$6:$C$3005="Crédit")*'Opérations'!$F$6:$F$3005))))</f>
      </c>
      <c r="I481" s="16">
        <f>IF($A481="","",IF(G481&lt;=0,"Soldé",IF(AND(H481&lt;&gt;"",H481&lt;TODAY()),"En retard",IF(AND(N(D481)&gt;0,G481&gt;D481),"Plafond dépassé","En cours"))))</f>
      </c>
      <c r="J481" s="17">
        <f>IF(OR($A481="",$B481="",N(G481)&lt;=0),"",HYPERLINK("https://wa.me/"&amp;IF(LEN(SUBSTITUTE(SUBSTITUTE(SUBSTITUTE(SUBSTITUTE(SUBSTITUTE($B481," ",""),"+",""),"-",""),".",""),"/",""))=9,"237"&amp;SUBSTITUTE(SUBSTITUTE(SUBSTITUTE(SUBSTITUTE(SUBSTITUTE($B481," ",""),"+",""),"-",""),".",""),"/",""),SUBSTITUTE(SUBSTITUTE(SUBSTITUTE(SUBSTITUTE(SUBSTITUTE($B481," ",""),"+",""),"-",""),".",""),"/",""))&amp;"?text="&amp;SUBSTITUTE("Bonjour "&amp;$A481&amp;", ici "&amp;'Paramètres'!$C$6&amp;". Petit rappel : il reste "&amp;FIXED(G481,0,TRUE)&amp;" FCFA à régler sur votre compte. Merci et bonne journée !"," ","%20"),"Relancer"))</f>
      </c>
      <c r="K481" s="16">
        <f>IF(N(G481)&gt;0,G481+ROW()/1000000,"")</f>
      </c>
    </row>
    <row r="482" spans="1:11" x14ac:dyDescent="0.25">
      <c r="A482" s="12"/>
      <c r="B482" s="12"/>
      <c r="C482" s="12"/>
      <c r="D482" s="13"/>
      <c r="E482" s="14">
        <f>IF($A482="","",SUMIFS('Opérations'!$E$6:$E$3005,'Opérations'!$B$6:$B$3005,$A482,'Opérations'!$C$6:$C$3005,"Crédit"))</f>
      </c>
      <c r="F482" s="14">
        <f>IF($A482="","",SUMIFS('Opérations'!$E$6:$E$3005,'Opérations'!$B$6:$B$3005,$A482,'Opérations'!$C$6:$C$3005,"Remboursement"))</f>
      </c>
      <c r="G482" s="14">
        <f>IF($A482="","",E482-F482)</f>
      </c>
      <c r="H482" s="15">
        <f>IF(OR($A482="",N(G482)&lt;=0),"",IF(SUMPRODUCT(MAX(('Opérations'!$B$6:$B$3005=$A482)*('Opérations'!$C$6:$C$3005="Crédit")*'Opérations'!$F$6:$F$3005))=0,"",SUMPRODUCT(MAX(('Opérations'!$B$6:$B$3005=$A482)*('Opérations'!$C$6:$C$3005="Crédit")*'Opérations'!$F$6:$F$3005))))</f>
      </c>
      <c r="I482" s="16">
        <f>IF($A482="","",IF(G482&lt;=0,"Soldé",IF(AND(H482&lt;&gt;"",H482&lt;TODAY()),"En retard",IF(AND(N(D482)&gt;0,G482&gt;D482),"Plafond dépassé","En cours"))))</f>
      </c>
      <c r="J482" s="17">
        <f>IF(OR($A482="",$B482="",N(G482)&lt;=0),"",HYPERLINK("https://wa.me/"&amp;IF(LEN(SUBSTITUTE(SUBSTITUTE(SUBSTITUTE(SUBSTITUTE(SUBSTITUTE($B482," ",""),"+",""),"-",""),".",""),"/",""))=9,"237"&amp;SUBSTITUTE(SUBSTITUTE(SUBSTITUTE(SUBSTITUTE(SUBSTITUTE($B482," ",""),"+",""),"-",""),".",""),"/",""),SUBSTITUTE(SUBSTITUTE(SUBSTITUTE(SUBSTITUTE(SUBSTITUTE($B482," ",""),"+",""),"-",""),".",""),"/",""))&amp;"?text="&amp;SUBSTITUTE("Bonjour "&amp;$A482&amp;", ici "&amp;'Paramètres'!$C$6&amp;". Petit rappel : il reste "&amp;FIXED(G482,0,TRUE)&amp;" FCFA à régler sur votre compte. Merci et bonne journée !"," ","%20"),"Relancer"))</f>
      </c>
      <c r="K482" s="16">
        <f>IF(N(G482)&gt;0,G482+ROW()/1000000,"")</f>
      </c>
    </row>
    <row r="483" spans="1:11" x14ac:dyDescent="0.25">
      <c r="A483" s="12"/>
      <c r="B483" s="12"/>
      <c r="C483" s="12"/>
      <c r="D483" s="13"/>
      <c r="E483" s="14">
        <f>IF($A483="","",SUMIFS('Opérations'!$E$6:$E$3005,'Opérations'!$B$6:$B$3005,$A483,'Opérations'!$C$6:$C$3005,"Crédit"))</f>
      </c>
      <c r="F483" s="14">
        <f>IF($A483="","",SUMIFS('Opérations'!$E$6:$E$3005,'Opérations'!$B$6:$B$3005,$A483,'Opérations'!$C$6:$C$3005,"Remboursement"))</f>
      </c>
      <c r="G483" s="14">
        <f>IF($A483="","",E483-F483)</f>
      </c>
      <c r="H483" s="15">
        <f>IF(OR($A483="",N(G483)&lt;=0),"",IF(SUMPRODUCT(MAX(('Opérations'!$B$6:$B$3005=$A483)*('Opérations'!$C$6:$C$3005="Crédit")*'Opérations'!$F$6:$F$3005))=0,"",SUMPRODUCT(MAX(('Opérations'!$B$6:$B$3005=$A483)*('Opérations'!$C$6:$C$3005="Crédit")*'Opérations'!$F$6:$F$3005))))</f>
      </c>
      <c r="I483" s="16">
        <f>IF($A483="","",IF(G483&lt;=0,"Soldé",IF(AND(H483&lt;&gt;"",H483&lt;TODAY()),"En retard",IF(AND(N(D483)&gt;0,G483&gt;D483),"Plafond dépassé","En cours"))))</f>
      </c>
      <c r="J483" s="17">
        <f>IF(OR($A483="",$B483="",N(G483)&lt;=0),"",HYPERLINK("https://wa.me/"&amp;IF(LEN(SUBSTITUTE(SUBSTITUTE(SUBSTITUTE(SUBSTITUTE(SUBSTITUTE($B483," ",""),"+",""),"-",""),".",""),"/",""))=9,"237"&amp;SUBSTITUTE(SUBSTITUTE(SUBSTITUTE(SUBSTITUTE(SUBSTITUTE($B483," ",""),"+",""),"-",""),".",""),"/",""),SUBSTITUTE(SUBSTITUTE(SUBSTITUTE(SUBSTITUTE(SUBSTITUTE($B483," ",""),"+",""),"-",""),".",""),"/",""))&amp;"?text="&amp;SUBSTITUTE("Bonjour "&amp;$A483&amp;", ici "&amp;'Paramètres'!$C$6&amp;". Petit rappel : il reste "&amp;FIXED(G483,0,TRUE)&amp;" FCFA à régler sur votre compte. Merci et bonne journée !"," ","%20"),"Relancer"))</f>
      </c>
      <c r="K483" s="16">
        <f>IF(N(G483)&gt;0,G483+ROW()/1000000,"")</f>
      </c>
    </row>
    <row r="484" spans="1:11" x14ac:dyDescent="0.25">
      <c r="A484" s="12"/>
      <c r="B484" s="12"/>
      <c r="C484" s="12"/>
      <c r="D484" s="13"/>
      <c r="E484" s="14">
        <f>IF($A484="","",SUMIFS('Opérations'!$E$6:$E$3005,'Opérations'!$B$6:$B$3005,$A484,'Opérations'!$C$6:$C$3005,"Crédit"))</f>
      </c>
      <c r="F484" s="14">
        <f>IF($A484="","",SUMIFS('Opérations'!$E$6:$E$3005,'Opérations'!$B$6:$B$3005,$A484,'Opérations'!$C$6:$C$3005,"Remboursement"))</f>
      </c>
      <c r="G484" s="14">
        <f>IF($A484="","",E484-F484)</f>
      </c>
      <c r="H484" s="15">
        <f>IF(OR($A484="",N(G484)&lt;=0),"",IF(SUMPRODUCT(MAX(('Opérations'!$B$6:$B$3005=$A484)*('Opérations'!$C$6:$C$3005="Crédit")*'Opérations'!$F$6:$F$3005))=0,"",SUMPRODUCT(MAX(('Opérations'!$B$6:$B$3005=$A484)*('Opérations'!$C$6:$C$3005="Crédit")*'Opérations'!$F$6:$F$3005))))</f>
      </c>
      <c r="I484" s="16">
        <f>IF($A484="","",IF(G484&lt;=0,"Soldé",IF(AND(H484&lt;&gt;"",H484&lt;TODAY()),"En retard",IF(AND(N(D484)&gt;0,G484&gt;D484),"Plafond dépassé","En cours"))))</f>
      </c>
      <c r="J484" s="17">
        <f>IF(OR($A484="",$B484="",N(G484)&lt;=0),"",HYPERLINK("https://wa.me/"&amp;IF(LEN(SUBSTITUTE(SUBSTITUTE(SUBSTITUTE(SUBSTITUTE(SUBSTITUTE($B484," ",""),"+",""),"-",""),".",""),"/",""))=9,"237"&amp;SUBSTITUTE(SUBSTITUTE(SUBSTITUTE(SUBSTITUTE(SUBSTITUTE($B484," ",""),"+",""),"-",""),".",""),"/",""),SUBSTITUTE(SUBSTITUTE(SUBSTITUTE(SUBSTITUTE(SUBSTITUTE($B484," ",""),"+",""),"-",""),".",""),"/",""))&amp;"?text="&amp;SUBSTITUTE("Bonjour "&amp;$A484&amp;", ici "&amp;'Paramètres'!$C$6&amp;". Petit rappel : il reste "&amp;FIXED(G484,0,TRUE)&amp;" FCFA à régler sur votre compte. Merci et bonne journée !"," ","%20"),"Relancer"))</f>
      </c>
      <c r="K484" s="16">
        <f>IF(N(G484)&gt;0,G484+ROW()/1000000,"")</f>
      </c>
    </row>
    <row r="485" spans="1:11" x14ac:dyDescent="0.25">
      <c r="A485" s="12"/>
      <c r="B485" s="12"/>
      <c r="C485" s="12"/>
      <c r="D485" s="13"/>
      <c r="E485" s="14">
        <f>IF($A485="","",SUMIFS('Opérations'!$E$6:$E$3005,'Opérations'!$B$6:$B$3005,$A485,'Opérations'!$C$6:$C$3005,"Crédit"))</f>
      </c>
      <c r="F485" s="14">
        <f>IF($A485="","",SUMIFS('Opérations'!$E$6:$E$3005,'Opérations'!$B$6:$B$3005,$A485,'Opérations'!$C$6:$C$3005,"Remboursement"))</f>
      </c>
      <c r="G485" s="14">
        <f>IF($A485="","",E485-F485)</f>
      </c>
      <c r="H485" s="15">
        <f>IF(OR($A485="",N(G485)&lt;=0),"",IF(SUMPRODUCT(MAX(('Opérations'!$B$6:$B$3005=$A485)*('Opérations'!$C$6:$C$3005="Crédit")*'Opérations'!$F$6:$F$3005))=0,"",SUMPRODUCT(MAX(('Opérations'!$B$6:$B$3005=$A485)*('Opérations'!$C$6:$C$3005="Crédit")*'Opérations'!$F$6:$F$3005))))</f>
      </c>
      <c r="I485" s="16">
        <f>IF($A485="","",IF(G485&lt;=0,"Soldé",IF(AND(H485&lt;&gt;"",H485&lt;TODAY()),"En retard",IF(AND(N(D485)&gt;0,G485&gt;D485),"Plafond dépassé","En cours"))))</f>
      </c>
      <c r="J485" s="17">
        <f>IF(OR($A485="",$B485="",N(G485)&lt;=0),"",HYPERLINK("https://wa.me/"&amp;IF(LEN(SUBSTITUTE(SUBSTITUTE(SUBSTITUTE(SUBSTITUTE(SUBSTITUTE($B485," ",""),"+",""),"-",""),".",""),"/",""))=9,"237"&amp;SUBSTITUTE(SUBSTITUTE(SUBSTITUTE(SUBSTITUTE(SUBSTITUTE($B485," ",""),"+",""),"-",""),".",""),"/",""),SUBSTITUTE(SUBSTITUTE(SUBSTITUTE(SUBSTITUTE(SUBSTITUTE($B485," ",""),"+",""),"-",""),".",""),"/",""))&amp;"?text="&amp;SUBSTITUTE("Bonjour "&amp;$A485&amp;", ici "&amp;'Paramètres'!$C$6&amp;". Petit rappel : il reste "&amp;FIXED(G485,0,TRUE)&amp;" FCFA à régler sur votre compte. Merci et bonne journée !"," ","%20"),"Relancer"))</f>
      </c>
      <c r="K485" s="16">
        <f>IF(N(G485)&gt;0,G485+ROW()/1000000,"")</f>
      </c>
    </row>
    <row r="486" spans="1:11" x14ac:dyDescent="0.25">
      <c r="A486" s="12"/>
      <c r="B486" s="12"/>
      <c r="C486" s="12"/>
      <c r="D486" s="13"/>
      <c r="E486" s="14">
        <f>IF($A486="","",SUMIFS('Opérations'!$E$6:$E$3005,'Opérations'!$B$6:$B$3005,$A486,'Opérations'!$C$6:$C$3005,"Crédit"))</f>
      </c>
      <c r="F486" s="14">
        <f>IF($A486="","",SUMIFS('Opérations'!$E$6:$E$3005,'Opérations'!$B$6:$B$3005,$A486,'Opérations'!$C$6:$C$3005,"Remboursement"))</f>
      </c>
      <c r="G486" s="14">
        <f>IF($A486="","",E486-F486)</f>
      </c>
      <c r="H486" s="15">
        <f>IF(OR($A486="",N(G486)&lt;=0),"",IF(SUMPRODUCT(MAX(('Opérations'!$B$6:$B$3005=$A486)*('Opérations'!$C$6:$C$3005="Crédit")*'Opérations'!$F$6:$F$3005))=0,"",SUMPRODUCT(MAX(('Opérations'!$B$6:$B$3005=$A486)*('Opérations'!$C$6:$C$3005="Crédit")*'Opérations'!$F$6:$F$3005))))</f>
      </c>
      <c r="I486" s="16">
        <f>IF($A486="","",IF(G486&lt;=0,"Soldé",IF(AND(H486&lt;&gt;"",H486&lt;TODAY()),"En retard",IF(AND(N(D486)&gt;0,G486&gt;D486),"Plafond dépassé","En cours"))))</f>
      </c>
      <c r="J486" s="17">
        <f>IF(OR($A486="",$B486="",N(G486)&lt;=0),"",HYPERLINK("https://wa.me/"&amp;IF(LEN(SUBSTITUTE(SUBSTITUTE(SUBSTITUTE(SUBSTITUTE(SUBSTITUTE($B486," ",""),"+",""),"-",""),".",""),"/",""))=9,"237"&amp;SUBSTITUTE(SUBSTITUTE(SUBSTITUTE(SUBSTITUTE(SUBSTITUTE($B486," ",""),"+",""),"-",""),".",""),"/",""),SUBSTITUTE(SUBSTITUTE(SUBSTITUTE(SUBSTITUTE(SUBSTITUTE($B486," ",""),"+",""),"-",""),".",""),"/",""))&amp;"?text="&amp;SUBSTITUTE("Bonjour "&amp;$A486&amp;", ici "&amp;'Paramètres'!$C$6&amp;". Petit rappel : il reste "&amp;FIXED(G486,0,TRUE)&amp;" FCFA à régler sur votre compte. Merci et bonne journée !"," ","%20"),"Relancer"))</f>
      </c>
      <c r="K486" s="16">
        <f>IF(N(G486)&gt;0,G486+ROW()/1000000,"")</f>
      </c>
    </row>
    <row r="487" spans="1:11" x14ac:dyDescent="0.25">
      <c r="A487" s="12"/>
      <c r="B487" s="12"/>
      <c r="C487" s="12"/>
      <c r="D487" s="13"/>
      <c r="E487" s="14">
        <f>IF($A487="","",SUMIFS('Opérations'!$E$6:$E$3005,'Opérations'!$B$6:$B$3005,$A487,'Opérations'!$C$6:$C$3005,"Crédit"))</f>
      </c>
      <c r="F487" s="14">
        <f>IF($A487="","",SUMIFS('Opérations'!$E$6:$E$3005,'Opérations'!$B$6:$B$3005,$A487,'Opérations'!$C$6:$C$3005,"Remboursement"))</f>
      </c>
      <c r="G487" s="14">
        <f>IF($A487="","",E487-F487)</f>
      </c>
      <c r="H487" s="15">
        <f>IF(OR($A487="",N(G487)&lt;=0),"",IF(SUMPRODUCT(MAX(('Opérations'!$B$6:$B$3005=$A487)*('Opérations'!$C$6:$C$3005="Crédit")*'Opérations'!$F$6:$F$3005))=0,"",SUMPRODUCT(MAX(('Opérations'!$B$6:$B$3005=$A487)*('Opérations'!$C$6:$C$3005="Crédit")*'Opérations'!$F$6:$F$3005))))</f>
      </c>
      <c r="I487" s="16">
        <f>IF($A487="","",IF(G487&lt;=0,"Soldé",IF(AND(H487&lt;&gt;"",H487&lt;TODAY()),"En retard",IF(AND(N(D487)&gt;0,G487&gt;D487),"Plafond dépassé","En cours"))))</f>
      </c>
      <c r="J487" s="17">
        <f>IF(OR($A487="",$B487="",N(G487)&lt;=0),"",HYPERLINK("https://wa.me/"&amp;IF(LEN(SUBSTITUTE(SUBSTITUTE(SUBSTITUTE(SUBSTITUTE(SUBSTITUTE($B487," ",""),"+",""),"-",""),".",""),"/",""))=9,"237"&amp;SUBSTITUTE(SUBSTITUTE(SUBSTITUTE(SUBSTITUTE(SUBSTITUTE($B487," ",""),"+",""),"-",""),".",""),"/",""),SUBSTITUTE(SUBSTITUTE(SUBSTITUTE(SUBSTITUTE(SUBSTITUTE($B487," ",""),"+",""),"-",""),".",""),"/",""))&amp;"?text="&amp;SUBSTITUTE("Bonjour "&amp;$A487&amp;", ici "&amp;'Paramètres'!$C$6&amp;". Petit rappel : il reste "&amp;FIXED(G487,0,TRUE)&amp;" FCFA à régler sur votre compte. Merci et bonne journée !"," ","%20"),"Relancer"))</f>
      </c>
      <c r="K487" s="16">
        <f>IF(N(G487)&gt;0,G487+ROW()/1000000,"")</f>
      </c>
    </row>
    <row r="488" spans="1:11" x14ac:dyDescent="0.25">
      <c r="A488" s="12"/>
      <c r="B488" s="12"/>
      <c r="C488" s="12"/>
      <c r="D488" s="13"/>
      <c r="E488" s="14">
        <f>IF($A488="","",SUMIFS('Opérations'!$E$6:$E$3005,'Opérations'!$B$6:$B$3005,$A488,'Opérations'!$C$6:$C$3005,"Crédit"))</f>
      </c>
      <c r="F488" s="14">
        <f>IF($A488="","",SUMIFS('Opérations'!$E$6:$E$3005,'Opérations'!$B$6:$B$3005,$A488,'Opérations'!$C$6:$C$3005,"Remboursement"))</f>
      </c>
      <c r="G488" s="14">
        <f>IF($A488="","",E488-F488)</f>
      </c>
      <c r="H488" s="15">
        <f>IF(OR($A488="",N(G488)&lt;=0),"",IF(SUMPRODUCT(MAX(('Opérations'!$B$6:$B$3005=$A488)*('Opérations'!$C$6:$C$3005="Crédit")*'Opérations'!$F$6:$F$3005))=0,"",SUMPRODUCT(MAX(('Opérations'!$B$6:$B$3005=$A488)*('Opérations'!$C$6:$C$3005="Crédit")*'Opérations'!$F$6:$F$3005))))</f>
      </c>
      <c r="I488" s="16">
        <f>IF($A488="","",IF(G488&lt;=0,"Soldé",IF(AND(H488&lt;&gt;"",H488&lt;TODAY()),"En retard",IF(AND(N(D488)&gt;0,G488&gt;D488),"Plafond dépassé","En cours"))))</f>
      </c>
      <c r="J488" s="17">
        <f>IF(OR($A488="",$B488="",N(G488)&lt;=0),"",HYPERLINK("https://wa.me/"&amp;IF(LEN(SUBSTITUTE(SUBSTITUTE(SUBSTITUTE(SUBSTITUTE(SUBSTITUTE($B488," ",""),"+",""),"-",""),".",""),"/",""))=9,"237"&amp;SUBSTITUTE(SUBSTITUTE(SUBSTITUTE(SUBSTITUTE(SUBSTITUTE($B488," ",""),"+",""),"-",""),".",""),"/",""),SUBSTITUTE(SUBSTITUTE(SUBSTITUTE(SUBSTITUTE(SUBSTITUTE($B488," ",""),"+",""),"-",""),".",""),"/",""))&amp;"?text="&amp;SUBSTITUTE("Bonjour "&amp;$A488&amp;", ici "&amp;'Paramètres'!$C$6&amp;". Petit rappel : il reste "&amp;FIXED(G488,0,TRUE)&amp;" FCFA à régler sur votre compte. Merci et bonne journée !"," ","%20"),"Relancer"))</f>
      </c>
      <c r="K488" s="16">
        <f>IF(N(G488)&gt;0,G488+ROW()/1000000,"")</f>
      </c>
    </row>
    <row r="489" spans="1:11" x14ac:dyDescent="0.25">
      <c r="A489" s="12"/>
      <c r="B489" s="12"/>
      <c r="C489" s="12"/>
      <c r="D489" s="13"/>
      <c r="E489" s="14">
        <f>IF($A489="","",SUMIFS('Opérations'!$E$6:$E$3005,'Opérations'!$B$6:$B$3005,$A489,'Opérations'!$C$6:$C$3005,"Crédit"))</f>
      </c>
      <c r="F489" s="14">
        <f>IF($A489="","",SUMIFS('Opérations'!$E$6:$E$3005,'Opérations'!$B$6:$B$3005,$A489,'Opérations'!$C$6:$C$3005,"Remboursement"))</f>
      </c>
      <c r="G489" s="14">
        <f>IF($A489="","",E489-F489)</f>
      </c>
      <c r="H489" s="15">
        <f>IF(OR($A489="",N(G489)&lt;=0),"",IF(SUMPRODUCT(MAX(('Opérations'!$B$6:$B$3005=$A489)*('Opérations'!$C$6:$C$3005="Crédit")*'Opérations'!$F$6:$F$3005))=0,"",SUMPRODUCT(MAX(('Opérations'!$B$6:$B$3005=$A489)*('Opérations'!$C$6:$C$3005="Crédit")*'Opérations'!$F$6:$F$3005))))</f>
      </c>
      <c r="I489" s="16">
        <f>IF($A489="","",IF(G489&lt;=0,"Soldé",IF(AND(H489&lt;&gt;"",H489&lt;TODAY()),"En retard",IF(AND(N(D489)&gt;0,G489&gt;D489),"Plafond dépassé","En cours"))))</f>
      </c>
      <c r="J489" s="17">
        <f>IF(OR($A489="",$B489="",N(G489)&lt;=0),"",HYPERLINK("https://wa.me/"&amp;IF(LEN(SUBSTITUTE(SUBSTITUTE(SUBSTITUTE(SUBSTITUTE(SUBSTITUTE($B489," ",""),"+",""),"-",""),".",""),"/",""))=9,"237"&amp;SUBSTITUTE(SUBSTITUTE(SUBSTITUTE(SUBSTITUTE(SUBSTITUTE($B489," ",""),"+",""),"-",""),".",""),"/",""),SUBSTITUTE(SUBSTITUTE(SUBSTITUTE(SUBSTITUTE(SUBSTITUTE($B489," ",""),"+",""),"-",""),".",""),"/",""))&amp;"?text="&amp;SUBSTITUTE("Bonjour "&amp;$A489&amp;", ici "&amp;'Paramètres'!$C$6&amp;". Petit rappel : il reste "&amp;FIXED(G489,0,TRUE)&amp;" FCFA à régler sur votre compte. Merci et bonne journée !"," ","%20"),"Relancer"))</f>
      </c>
      <c r="K489" s="16">
        <f>IF(N(G489)&gt;0,G489+ROW()/1000000,"")</f>
      </c>
    </row>
    <row r="490" spans="1:11" x14ac:dyDescent="0.25">
      <c r="A490" s="12"/>
      <c r="B490" s="12"/>
      <c r="C490" s="12"/>
      <c r="D490" s="13"/>
      <c r="E490" s="14">
        <f>IF($A490="","",SUMIFS('Opérations'!$E$6:$E$3005,'Opérations'!$B$6:$B$3005,$A490,'Opérations'!$C$6:$C$3005,"Crédit"))</f>
      </c>
      <c r="F490" s="14">
        <f>IF($A490="","",SUMIFS('Opérations'!$E$6:$E$3005,'Opérations'!$B$6:$B$3005,$A490,'Opérations'!$C$6:$C$3005,"Remboursement"))</f>
      </c>
      <c r="G490" s="14">
        <f>IF($A490="","",E490-F490)</f>
      </c>
      <c r="H490" s="15">
        <f>IF(OR($A490="",N(G490)&lt;=0),"",IF(SUMPRODUCT(MAX(('Opérations'!$B$6:$B$3005=$A490)*('Opérations'!$C$6:$C$3005="Crédit")*'Opérations'!$F$6:$F$3005))=0,"",SUMPRODUCT(MAX(('Opérations'!$B$6:$B$3005=$A490)*('Opérations'!$C$6:$C$3005="Crédit")*'Opérations'!$F$6:$F$3005))))</f>
      </c>
      <c r="I490" s="16">
        <f>IF($A490="","",IF(G490&lt;=0,"Soldé",IF(AND(H490&lt;&gt;"",H490&lt;TODAY()),"En retard",IF(AND(N(D490)&gt;0,G490&gt;D490),"Plafond dépassé","En cours"))))</f>
      </c>
      <c r="J490" s="17">
        <f>IF(OR($A490="",$B490="",N(G490)&lt;=0),"",HYPERLINK("https://wa.me/"&amp;IF(LEN(SUBSTITUTE(SUBSTITUTE(SUBSTITUTE(SUBSTITUTE(SUBSTITUTE($B490," ",""),"+",""),"-",""),".",""),"/",""))=9,"237"&amp;SUBSTITUTE(SUBSTITUTE(SUBSTITUTE(SUBSTITUTE(SUBSTITUTE($B490," ",""),"+",""),"-",""),".",""),"/",""),SUBSTITUTE(SUBSTITUTE(SUBSTITUTE(SUBSTITUTE(SUBSTITUTE($B490," ",""),"+",""),"-",""),".",""),"/",""))&amp;"?text="&amp;SUBSTITUTE("Bonjour "&amp;$A490&amp;", ici "&amp;'Paramètres'!$C$6&amp;". Petit rappel : il reste "&amp;FIXED(G490,0,TRUE)&amp;" FCFA à régler sur votre compte. Merci et bonne journée !"," ","%20"),"Relancer"))</f>
      </c>
      <c r="K490" s="16">
        <f>IF(N(G490)&gt;0,G490+ROW()/1000000,"")</f>
      </c>
    </row>
    <row r="491" spans="1:11" x14ac:dyDescent="0.25">
      <c r="A491" s="12"/>
      <c r="B491" s="12"/>
      <c r="C491" s="12"/>
      <c r="D491" s="13"/>
      <c r="E491" s="14">
        <f>IF($A491="","",SUMIFS('Opérations'!$E$6:$E$3005,'Opérations'!$B$6:$B$3005,$A491,'Opérations'!$C$6:$C$3005,"Crédit"))</f>
      </c>
      <c r="F491" s="14">
        <f>IF($A491="","",SUMIFS('Opérations'!$E$6:$E$3005,'Opérations'!$B$6:$B$3005,$A491,'Opérations'!$C$6:$C$3005,"Remboursement"))</f>
      </c>
      <c r="G491" s="14">
        <f>IF($A491="","",E491-F491)</f>
      </c>
      <c r="H491" s="15">
        <f>IF(OR($A491="",N(G491)&lt;=0),"",IF(SUMPRODUCT(MAX(('Opérations'!$B$6:$B$3005=$A491)*('Opérations'!$C$6:$C$3005="Crédit")*'Opérations'!$F$6:$F$3005))=0,"",SUMPRODUCT(MAX(('Opérations'!$B$6:$B$3005=$A491)*('Opérations'!$C$6:$C$3005="Crédit")*'Opérations'!$F$6:$F$3005))))</f>
      </c>
      <c r="I491" s="16">
        <f>IF($A491="","",IF(G491&lt;=0,"Soldé",IF(AND(H491&lt;&gt;"",H491&lt;TODAY()),"En retard",IF(AND(N(D491)&gt;0,G491&gt;D491),"Plafond dépassé","En cours"))))</f>
      </c>
      <c r="J491" s="17">
        <f>IF(OR($A491="",$B491="",N(G491)&lt;=0),"",HYPERLINK("https://wa.me/"&amp;IF(LEN(SUBSTITUTE(SUBSTITUTE(SUBSTITUTE(SUBSTITUTE(SUBSTITUTE($B491," ",""),"+",""),"-",""),".",""),"/",""))=9,"237"&amp;SUBSTITUTE(SUBSTITUTE(SUBSTITUTE(SUBSTITUTE(SUBSTITUTE($B491," ",""),"+",""),"-",""),".",""),"/",""),SUBSTITUTE(SUBSTITUTE(SUBSTITUTE(SUBSTITUTE(SUBSTITUTE($B491," ",""),"+",""),"-",""),".",""),"/",""))&amp;"?text="&amp;SUBSTITUTE("Bonjour "&amp;$A491&amp;", ici "&amp;'Paramètres'!$C$6&amp;". Petit rappel : il reste "&amp;FIXED(G491,0,TRUE)&amp;" FCFA à régler sur votre compte. Merci et bonne journée !"," ","%20"),"Relancer"))</f>
      </c>
      <c r="K491" s="16">
        <f>IF(N(G491)&gt;0,G491+ROW()/1000000,"")</f>
      </c>
    </row>
    <row r="492" spans="1:11" x14ac:dyDescent="0.25">
      <c r="A492" s="12"/>
      <c r="B492" s="12"/>
      <c r="C492" s="12"/>
      <c r="D492" s="13"/>
      <c r="E492" s="14">
        <f>IF($A492="","",SUMIFS('Opérations'!$E$6:$E$3005,'Opérations'!$B$6:$B$3005,$A492,'Opérations'!$C$6:$C$3005,"Crédit"))</f>
      </c>
      <c r="F492" s="14">
        <f>IF($A492="","",SUMIFS('Opérations'!$E$6:$E$3005,'Opérations'!$B$6:$B$3005,$A492,'Opérations'!$C$6:$C$3005,"Remboursement"))</f>
      </c>
      <c r="G492" s="14">
        <f>IF($A492="","",E492-F492)</f>
      </c>
      <c r="H492" s="15">
        <f>IF(OR($A492="",N(G492)&lt;=0),"",IF(SUMPRODUCT(MAX(('Opérations'!$B$6:$B$3005=$A492)*('Opérations'!$C$6:$C$3005="Crédit")*'Opérations'!$F$6:$F$3005))=0,"",SUMPRODUCT(MAX(('Opérations'!$B$6:$B$3005=$A492)*('Opérations'!$C$6:$C$3005="Crédit")*'Opérations'!$F$6:$F$3005))))</f>
      </c>
      <c r="I492" s="16">
        <f>IF($A492="","",IF(G492&lt;=0,"Soldé",IF(AND(H492&lt;&gt;"",H492&lt;TODAY()),"En retard",IF(AND(N(D492)&gt;0,G492&gt;D492),"Plafond dépassé","En cours"))))</f>
      </c>
      <c r="J492" s="17">
        <f>IF(OR($A492="",$B492="",N(G492)&lt;=0),"",HYPERLINK("https://wa.me/"&amp;IF(LEN(SUBSTITUTE(SUBSTITUTE(SUBSTITUTE(SUBSTITUTE(SUBSTITUTE($B492," ",""),"+",""),"-",""),".",""),"/",""))=9,"237"&amp;SUBSTITUTE(SUBSTITUTE(SUBSTITUTE(SUBSTITUTE(SUBSTITUTE($B492," ",""),"+",""),"-",""),".",""),"/",""),SUBSTITUTE(SUBSTITUTE(SUBSTITUTE(SUBSTITUTE(SUBSTITUTE($B492," ",""),"+",""),"-",""),".",""),"/",""))&amp;"?text="&amp;SUBSTITUTE("Bonjour "&amp;$A492&amp;", ici "&amp;'Paramètres'!$C$6&amp;". Petit rappel : il reste "&amp;FIXED(G492,0,TRUE)&amp;" FCFA à régler sur votre compte. Merci et bonne journée !"," ","%20"),"Relancer"))</f>
      </c>
      <c r="K492" s="16">
        <f>IF(N(G492)&gt;0,G492+ROW()/1000000,"")</f>
      </c>
    </row>
    <row r="493" spans="1:11" x14ac:dyDescent="0.25">
      <c r="A493" s="12"/>
      <c r="B493" s="12"/>
      <c r="C493" s="12"/>
      <c r="D493" s="13"/>
      <c r="E493" s="14">
        <f>IF($A493="","",SUMIFS('Opérations'!$E$6:$E$3005,'Opérations'!$B$6:$B$3005,$A493,'Opérations'!$C$6:$C$3005,"Crédit"))</f>
      </c>
      <c r="F493" s="14">
        <f>IF($A493="","",SUMIFS('Opérations'!$E$6:$E$3005,'Opérations'!$B$6:$B$3005,$A493,'Opérations'!$C$6:$C$3005,"Remboursement"))</f>
      </c>
      <c r="G493" s="14">
        <f>IF($A493="","",E493-F493)</f>
      </c>
      <c r="H493" s="15">
        <f>IF(OR($A493="",N(G493)&lt;=0),"",IF(SUMPRODUCT(MAX(('Opérations'!$B$6:$B$3005=$A493)*('Opérations'!$C$6:$C$3005="Crédit")*'Opérations'!$F$6:$F$3005))=0,"",SUMPRODUCT(MAX(('Opérations'!$B$6:$B$3005=$A493)*('Opérations'!$C$6:$C$3005="Crédit")*'Opérations'!$F$6:$F$3005))))</f>
      </c>
      <c r="I493" s="16">
        <f>IF($A493="","",IF(G493&lt;=0,"Soldé",IF(AND(H493&lt;&gt;"",H493&lt;TODAY()),"En retard",IF(AND(N(D493)&gt;0,G493&gt;D493),"Plafond dépassé","En cours"))))</f>
      </c>
      <c r="J493" s="17">
        <f>IF(OR($A493="",$B493="",N(G493)&lt;=0),"",HYPERLINK("https://wa.me/"&amp;IF(LEN(SUBSTITUTE(SUBSTITUTE(SUBSTITUTE(SUBSTITUTE(SUBSTITUTE($B493," ",""),"+",""),"-",""),".",""),"/",""))=9,"237"&amp;SUBSTITUTE(SUBSTITUTE(SUBSTITUTE(SUBSTITUTE(SUBSTITUTE($B493," ",""),"+",""),"-",""),".",""),"/",""),SUBSTITUTE(SUBSTITUTE(SUBSTITUTE(SUBSTITUTE(SUBSTITUTE($B493," ",""),"+",""),"-",""),".",""),"/",""))&amp;"?text="&amp;SUBSTITUTE("Bonjour "&amp;$A493&amp;", ici "&amp;'Paramètres'!$C$6&amp;". Petit rappel : il reste "&amp;FIXED(G493,0,TRUE)&amp;" FCFA à régler sur votre compte. Merci et bonne journée !"," ","%20"),"Relancer"))</f>
      </c>
      <c r="K493" s="16">
        <f>IF(N(G493)&gt;0,G493+ROW()/1000000,"")</f>
      </c>
    </row>
    <row r="494" spans="1:11" x14ac:dyDescent="0.25">
      <c r="A494" s="12"/>
      <c r="B494" s="12"/>
      <c r="C494" s="12"/>
      <c r="D494" s="13"/>
      <c r="E494" s="14">
        <f>IF($A494="","",SUMIFS('Opérations'!$E$6:$E$3005,'Opérations'!$B$6:$B$3005,$A494,'Opérations'!$C$6:$C$3005,"Crédit"))</f>
      </c>
      <c r="F494" s="14">
        <f>IF($A494="","",SUMIFS('Opérations'!$E$6:$E$3005,'Opérations'!$B$6:$B$3005,$A494,'Opérations'!$C$6:$C$3005,"Remboursement"))</f>
      </c>
      <c r="G494" s="14">
        <f>IF($A494="","",E494-F494)</f>
      </c>
      <c r="H494" s="15">
        <f>IF(OR($A494="",N(G494)&lt;=0),"",IF(SUMPRODUCT(MAX(('Opérations'!$B$6:$B$3005=$A494)*('Opérations'!$C$6:$C$3005="Crédit")*'Opérations'!$F$6:$F$3005))=0,"",SUMPRODUCT(MAX(('Opérations'!$B$6:$B$3005=$A494)*('Opérations'!$C$6:$C$3005="Crédit")*'Opérations'!$F$6:$F$3005))))</f>
      </c>
      <c r="I494" s="16">
        <f>IF($A494="","",IF(G494&lt;=0,"Soldé",IF(AND(H494&lt;&gt;"",H494&lt;TODAY()),"En retard",IF(AND(N(D494)&gt;0,G494&gt;D494),"Plafond dépassé","En cours"))))</f>
      </c>
      <c r="J494" s="17">
        <f>IF(OR($A494="",$B494="",N(G494)&lt;=0),"",HYPERLINK("https://wa.me/"&amp;IF(LEN(SUBSTITUTE(SUBSTITUTE(SUBSTITUTE(SUBSTITUTE(SUBSTITUTE($B494," ",""),"+",""),"-",""),".",""),"/",""))=9,"237"&amp;SUBSTITUTE(SUBSTITUTE(SUBSTITUTE(SUBSTITUTE(SUBSTITUTE($B494," ",""),"+",""),"-",""),".",""),"/",""),SUBSTITUTE(SUBSTITUTE(SUBSTITUTE(SUBSTITUTE(SUBSTITUTE($B494," ",""),"+",""),"-",""),".",""),"/",""))&amp;"?text="&amp;SUBSTITUTE("Bonjour "&amp;$A494&amp;", ici "&amp;'Paramètres'!$C$6&amp;". Petit rappel : il reste "&amp;FIXED(G494,0,TRUE)&amp;" FCFA à régler sur votre compte. Merci et bonne journée !"," ","%20"),"Relancer"))</f>
      </c>
      <c r="K494" s="16">
        <f>IF(N(G494)&gt;0,G494+ROW()/1000000,"")</f>
      </c>
    </row>
    <row r="495" spans="1:11" x14ac:dyDescent="0.25">
      <c r="A495" s="12"/>
      <c r="B495" s="12"/>
      <c r="C495" s="12"/>
      <c r="D495" s="13"/>
      <c r="E495" s="14">
        <f>IF($A495="","",SUMIFS('Opérations'!$E$6:$E$3005,'Opérations'!$B$6:$B$3005,$A495,'Opérations'!$C$6:$C$3005,"Crédit"))</f>
      </c>
      <c r="F495" s="14">
        <f>IF($A495="","",SUMIFS('Opérations'!$E$6:$E$3005,'Opérations'!$B$6:$B$3005,$A495,'Opérations'!$C$6:$C$3005,"Remboursement"))</f>
      </c>
      <c r="G495" s="14">
        <f>IF($A495="","",E495-F495)</f>
      </c>
      <c r="H495" s="15">
        <f>IF(OR($A495="",N(G495)&lt;=0),"",IF(SUMPRODUCT(MAX(('Opérations'!$B$6:$B$3005=$A495)*('Opérations'!$C$6:$C$3005="Crédit")*'Opérations'!$F$6:$F$3005))=0,"",SUMPRODUCT(MAX(('Opérations'!$B$6:$B$3005=$A495)*('Opérations'!$C$6:$C$3005="Crédit")*'Opérations'!$F$6:$F$3005))))</f>
      </c>
      <c r="I495" s="16">
        <f>IF($A495="","",IF(G495&lt;=0,"Soldé",IF(AND(H495&lt;&gt;"",H495&lt;TODAY()),"En retard",IF(AND(N(D495)&gt;0,G495&gt;D495),"Plafond dépassé","En cours"))))</f>
      </c>
      <c r="J495" s="17">
        <f>IF(OR($A495="",$B495="",N(G495)&lt;=0),"",HYPERLINK("https://wa.me/"&amp;IF(LEN(SUBSTITUTE(SUBSTITUTE(SUBSTITUTE(SUBSTITUTE(SUBSTITUTE($B495," ",""),"+",""),"-",""),".",""),"/",""))=9,"237"&amp;SUBSTITUTE(SUBSTITUTE(SUBSTITUTE(SUBSTITUTE(SUBSTITUTE($B495," ",""),"+",""),"-",""),".",""),"/",""),SUBSTITUTE(SUBSTITUTE(SUBSTITUTE(SUBSTITUTE(SUBSTITUTE($B495," ",""),"+",""),"-",""),".",""),"/",""))&amp;"?text="&amp;SUBSTITUTE("Bonjour "&amp;$A495&amp;", ici "&amp;'Paramètres'!$C$6&amp;". Petit rappel : il reste "&amp;FIXED(G495,0,TRUE)&amp;" FCFA à régler sur votre compte. Merci et bonne journée !"," ","%20"),"Relancer"))</f>
      </c>
      <c r="K495" s="16">
        <f>IF(N(G495)&gt;0,G495+ROW()/1000000,"")</f>
      </c>
    </row>
    <row r="496" spans="1:11" x14ac:dyDescent="0.25">
      <c r="A496" s="12"/>
      <c r="B496" s="12"/>
      <c r="C496" s="12"/>
      <c r="D496" s="13"/>
      <c r="E496" s="14">
        <f>IF($A496="","",SUMIFS('Opérations'!$E$6:$E$3005,'Opérations'!$B$6:$B$3005,$A496,'Opérations'!$C$6:$C$3005,"Crédit"))</f>
      </c>
      <c r="F496" s="14">
        <f>IF($A496="","",SUMIFS('Opérations'!$E$6:$E$3005,'Opérations'!$B$6:$B$3005,$A496,'Opérations'!$C$6:$C$3005,"Remboursement"))</f>
      </c>
      <c r="G496" s="14">
        <f>IF($A496="","",E496-F496)</f>
      </c>
      <c r="H496" s="15">
        <f>IF(OR($A496="",N(G496)&lt;=0),"",IF(SUMPRODUCT(MAX(('Opérations'!$B$6:$B$3005=$A496)*('Opérations'!$C$6:$C$3005="Crédit")*'Opérations'!$F$6:$F$3005))=0,"",SUMPRODUCT(MAX(('Opérations'!$B$6:$B$3005=$A496)*('Opérations'!$C$6:$C$3005="Crédit")*'Opérations'!$F$6:$F$3005))))</f>
      </c>
      <c r="I496" s="16">
        <f>IF($A496="","",IF(G496&lt;=0,"Soldé",IF(AND(H496&lt;&gt;"",H496&lt;TODAY()),"En retard",IF(AND(N(D496)&gt;0,G496&gt;D496),"Plafond dépassé","En cours"))))</f>
      </c>
      <c r="J496" s="17">
        <f>IF(OR($A496="",$B496="",N(G496)&lt;=0),"",HYPERLINK("https://wa.me/"&amp;IF(LEN(SUBSTITUTE(SUBSTITUTE(SUBSTITUTE(SUBSTITUTE(SUBSTITUTE($B496," ",""),"+",""),"-",""),".",""),"/",""))=9,"237"&amp;SUBSTITUTE(SUBSTITUTE(SUBSTITUTE(SUBSTITUTE(SUBSTITUTE($B496," ",""),"+",""),"-",""),".",""),"/",""),SUBSTITUTE(SUBSTITUTE(SUBSTITUTE(SUBSTITUTE(SUBSTITUTE($B496," ",""),"+",""),"-",""),".",""),"/",""))&amp;"?text="&amp;SUBSTITUTE("Bonjour "&amp;$A496&amp;", ici "&amp;'Paramètres'!$C$6&amp;". Petit rappel : il reste "&amp;FIXED(G496,0,TRUE)&amp;" FCFA à régler sur votre compte. Merci et bonne journée !"," ","%20"),"Relancer"))</f>
      </c>
      <c r="K496" s="16">
        <f>IF(N(G496)&gt;0,G496+ROW()/1000000,"")</f>
      </c>
    </row>
    <row r="497" spans="1:11" x14ac:dyDescent="0.25">
      <c r="A497" s="12"/>
      <c r="B497" s="12"/>
      <c r="C497" s="12"/>
      <c r="D497" s="13"/>
      <c r="E497" s="14">
        <f>IF($A497="","",SUMIFS('Opérations'!$E$6:$E$3005,'Opérations'!$B$6:$B$3005,$A497,'Opérations'!$C$6:$C$3005,"Crédit"))</f>
      </c>
      <c r="F497" s="14">
        <f>IF($A497="","",SUMIFS('Opérations'!$E$6:$E$3005,'Opérations'!$B$6:$B$3005,$A497,'Opérations'!$C$6:$C$3005,"Remboursement"))</f>
      </c>
      <c r="G497" s="14">
        <f>IF($A497="","",E497-F497)</f>
      </c>
      <c r="H497" s="15">
        <f>IF(OR($A497="",N(G497)&lt;=0),"",IF(SUMPRODUCT(MAX(('Opérations'!$B$6:$B$3005=$A497)*('Opérations'!$C$6:$C$3005="Crédit")*'Opérations'!$F$6:$F$3005))=0,"",SUMPRODUCT(MAX(('Opérations'!$B$6:$B$3005=$A497)*('Opérations'!$C$6:$C$3005="Crédit")*'Opérations'!$F$6:$F$3005))))</f>
      </c>
      <c r="I497" s="16">
        <f>IF($A497="","",IF(G497&lt;=0,"Soldé",IF(AND(H497&lt;&gt;"",H497&lt;TODAY()),"En retard",IF(AND(N(D497)&gt;0,G497&gt;D497),"Plafond dépassé","En cours"))))</f>
      </c>
      <c r="J497" s="17">
        <f>IF(OR($A497="",$B497="",N(G497)&lt;=0),"",HYPERLINK("https://wa.me/"&amp;IF(LEN(SUBSTITUTE(SUBSTITUTE(SUBSTITUTE(SUBSTITUTE(SUBSTITUTE($B497," ",""),"+",""),"-",""),".",""),"/",""))=9,"237"&amp;SUBSTITUTE(SUBSTITUTE(SUBSTITUTE(SUBSTITUTE(SUBSTITUTE($B497," ",""),"+",""),"-",""),".",""),"/",""),SUBSTITUTE(SUBSTITUTE(SUBSTITUTE(SUBSTITUTE(SUBSTITUTE($B497," ",""),"+",""),"-",""),".",""),"/",""))&amp;"?text="&amp;SUBSTITUTE("Bonjour "&amp;$A497&amp;", ici "&amp;'Paramètres'!$C$6&amp;". Petit rappel : il reste "&amp;FIXED(G497,0,TRUE)&amp;" FCFA à régler sur votre compte. Merci et bonne journée !"," ","%20"),"Relancer"))</f>
      </c>
      <c r="K497" s="16">
        <f>IF(N(G497)&gt;0,G497+ROW()/1000000,"")</f>
      </c>
    </row>
    <row r="498" spans="1:11" x14ac:dyDescent="0.25">
      <c r="A498" s="12"/>
      <c r="B498" s="12"/>
      <c r="C498" s="12"/>
      <c r="D498" s="13"/>
      <c r="E498" s="14">
        <f>IF($A498="","",SUMIFS('Opérations'!$E$6:$E$3005,'Opérations'!$B$6:$B$3005,$A498,'Opérations'!$C$6:$C$3005,"Crédit"))</f>
      </c>
      <c r="F498" s="14">
        <f>IF($A498="","",SUMIFS('Opérations'!$E$6:$E$3005,'Opérations'!$B$6:$B$3005,$A498,'Opérations'!$C$6:$C$3005,"Remboursement"))</f>
      </c>
      <c r="G498" s="14">
        <f>IF($A498="","",E498-F498)</f>
      </c>
      <c r="H498" s="15">
        <f>IF(OR($A498="",N(G498)&lt;=0),"",IF(SUMPRODUCT(MAX(('Opérations'!$B$6:$B$3005=$A498)*('Opérations'!$C$6:$C$3005="Crédit")*'Opérations'!$F$6:$F$3005))=0,"",SUMPRODUCT(MAX(('Opérations'!$B$6:$B$3005=$A498)*('Opérations'!$C$6:$C$3005="Crédit")*'Opérations'!$F$6:$F$3005))))</f>
      </c>
      <c r="I498" s="16">
        <f>IF($A498="","",IF(G498&lt;=0,"Soldé",IF(AND(H498&lt;&gt;"",H498&lt;TODAY()),"En retard",IF(AND(N(D498)&gt;0,G498&gt;D498),"Plafond dépassé","En cours"))))</f>
      </c>
      <c r="J498" s="17">
        <f>IF(OR($A498="",$B498="",N(G498)&lt;=0),"",HYPERLINK("https://wa.me/"&amp;IF(LEN(SUBSTITUTE(SUBSTITUTE(SUBSTITUTE(SUBSTITUTE(SUBSTITUTE($B498," ",""),"+",""),"-",""),".",""),"/",""))=9,"237"&amp;SUBSTITUTE(SUBSTITUTE(SUBSTITUTE(SUBSTITUTE(SUBSTITUTE($B498," ",""),"+",""),"-",""),".",""),"/",""),SUBSTITUTE(SUBSTITUTE(SUBSTITUTE(SUBSTITUTE(SUBSTITUTE($B498," ",""),"+",""),"-",""),".",""),"/",""))&amp;"?text="&amp;SUBSTITUTE("Bonjour "&amp;$A498&amp;", ici "&amp;'Paramètres'!$C$6&amp;". Petit rappel : il reste "&amp;FIXED(G498,0,TRUE)&amp;" FCFA à régler sur votre compte. Merci et bonne journée !"," ","%20"),"Relancer"))</f>
      </c>
      <c r="K498" s="16">
        <f>IF(N(G498)&gt;0,G498+ROW()/1000000,"")</f>
      </c>
    </row>
    <row r="499" spans="1:11" x14ac:dyDescent="0.25">
      <c r="A499" s="12"/>
      <c r="B499" s="12"/>
      <c r="C499" s="12"/>
      <c r="D499" s="13"/>
      <c r="E499" s="14">
        <f>IF($A499="","",SUMIFS('Opérations'!$E$6:$E$3005,'Opérations'!$B$6:$B$3005,$A499,'Opérations'!$C$6:$C$3005,"Crédit"))</f>
      </c>
      <c r="F499" s="14">
        <f>IF($A499="","",SUMIFS('Opérations'!$E$6:$E$3005,'Opérations'!$B$6:$B$3005,$A499,'Opérations'!$C$6:$C$3005,"Remboursement"))</f>
      </c>
      <c r="G499" s="14">
        <f>IF($A499="","",E499-F499)</f>
      </c>
      <c r="H499" s="15">
        <f>IF(OR($A499="",N(G499)&lt;=0),"",IF(SUMPRODUCT(MAX(('Opérations'!$B$6:$B$3005=$A499)*('Opérations'!$C$6:$C$3005="Crédit")*'Opérations'!$F$6:$F$3005))=0,"",SUMPRODUCT(MAX(('Opérations'!$B$6:$B$3005=$A499)*('Opérations'!$C$6:$C$3005="Crédit")*'Opérations'!$F$6:$F$3005))))</f>
      </c>
      <c r="I499" s="16">
        <f>IF($A499="","",IF(G499&lt;=0,"Soldé",IF(AND(H499&lt;&gt;"",H499&lt;TODAY()),"En retard",IF(AND(N(D499)&gt;0,G499&gt;D499),"Plafond dépassé","En cours"))))</f>
      </c>
      <c r="J499" s="17">
        <f>IF(OR($A499="",$B499="",N(G499)&lt;=0),"",HYPERLINK("https://wa.me/"&amp;IF(LEN(SUBSTITUTE(SUBSTITUTE(SUBSTITUTE(SUBSTITUTE(SUBSTITUTE($B499," ",""),"+",""),"-",""),".",""),"/",""))=9,"237"&amp;SUBSTITUTE(SUBSTITUTE(SUBSTITUTE(SUBSTITUTE(SUBSTITUTE($B499," ",""),"+",""),"-",""),".",""),"/",""),SUBSTITUTE(SUBSTITUTE(SUBSTITUTE(SUBSTITUTE(SUBSTITUTE($B499," ",""),"+",""),"-",""),".",""),"/",""))&amp;"?text="&amp;SUBSTITUTE("Bonjour "&amp;$A499&amp;", ici "&amp;'Paramètres'!$C$6&amp;". Petit rappel : il reste "&amp;FIXED(G499,0,TRUE)&amp;" FCFA à régler sur votre compte. Merci et bonne journée !"," ","%20"),"Relancer"))</f>
      </c>
      <c r="K499" s="16">
        <f>IF(N(G499)&gt;0,G499+ROW()/1000000,"")</f>
      </c>
    </row>
    <row r="500" spans="1:11" x14ac:dyDescent="0.25">
      <c r="A500" s="12"/>
      <c r="B500" s="12"/>
      <c r="C500" s="12"/>
      <c r="D500" s="13"/>
      <c r="E500" s="14">
        <f>IF($A500="","",SUMIFS('Opérations'!$E$6:$E$3005,'Opérations'!$B$6:$B$3005,$A500,'Opérations'!$C$6:$C$3005,"Crédit"))</f>
      </c>
      <c r="F500" s="14">
        <f>IF($A500="","",SUMIFS('Opérations'!$E$6:$E$3005,'Opérations'!$B$6:$B$3005,$A500,'Opérations'!$C$6:$C$3005,"Remboursement"))</f>
      </c>
      <c r="G500" s="14">
        <f>IF($A500="","",E500-F500)</f>
      </c>
      <c r="H500" s="15">
        <f>IF(OR($A500="",N(G500)&lt;=0),"",IF(SUMPRODUCT(MAX(('Opérations'!$B$6:$B$3005=$A500)*('Opérations'!$C$6:$C$3005="Crédit")*'Opérations'!$F$6:$F$3005))=0,"",SUMPRODUCT(MAX(('Opérations'!$B$6:$B$3005=$A500)*('Opérations'!$C$6:$C$3005="Crédit")*'Opérations'!$F$6:$F$3005))))</f>
      </c>
      <c r="I500" s="16">
        <f>IF($A500="","",IF(G500&lt;=0,"Soldé",IF(AND(H500&lt;&gt;"",H500&lt;TODAY()),"En retard",IF(AND(N(D500)&gt;0,G500&gt;D500),"Plafond dépassé","En cours"))))</f>
      </c>
      <c r="J500" s="17">
        <f>IF(OR($A500="",$B500="",N(G500)&lt;=0),"",HYPERLINK("https://wa.me/"&amp;IF(LEN(SUBSTITUTE(SUBSTITUTE(SUBSTITUTE(SUBSTITUTE(SUBSTITUTE($B500," ",""),"+",""),"-",""),".",""),"/",""))=9,"237"&amp;SUBSTITUTE(SUBSTITUTE(SUBSTITUTE(SUBSTITUTE(SUBSTITUTE($B500," ",""),"+",""),"-",""),".",""),"/",""),SUBSTITUTE(SUBSTITUTE(SUBSTITUTE(SUBSTITUTE(SUBSTITUTE($B500," ",""),"+",""),"-",""),".",""),"/",""))&amp;"?text="&amp;SUBSTITUTE("Bonjour "&amp;$A500&amp;", ici "&amp;'Paramètres'!$C$6&amp;". Petit rappel : il reste "&amp;FIXED(G500,0,TRUE)&amp;" FCFA à régler sur votre compte. Merci et bonne journée !"," ","%20"),"Relancer"))</f>
      </c>
      <c r="K500" s="16">
        <f>IF(N(G500)&gt;0,G500+ROW()/1000000,"")</f>
      </c>
    </row>
    <row r="501" spans="1:11" x14ac:dyDescent="0.25">
      <c r="A501" s="12"/>
      <c r="B501" s="12"/>
      <c r="C501" s="12"/>
      <c r="D501" s="13"/>
      <c r="E501" s="14">
        <f>IF($A501="","",SUMIFS('Opérations'!$E$6:$E$3005,'Opérations'!$B$6:$B$3005,$A501,'Opérations'!$C$6:$C$3005,"Crédit"))</f>
      </c>
      <c r="F501" s="14">
        <f>IF($A501="","",SUMIFS('Opérations'!$E$6:$E$3005,'Opérations'!$B$6:$B$3005,$A501,'Opérations'!$C$6:$C$3005,"Remboursement"))</f>
      </c>
      <c r="G501" s="14">
        <f>IF($A501="","",E501-F501)</f>
      </c>
      <c r="H501" s="15">
        <f>IF(OR($A501="",N(G501)&lt;=0),"",IF(SUMPRODUCT(MAX(('Opérations'!$B$6:$B$3005=$A501)*('Opérations'!$C$6:$C$3005="Crédit")*'Opérations'!$F$6:$F$3005))=0,"",SUMPRODUCT(MAX(('Opérations'!$B$6:$B$3005=$A501)*('Opérations'!$C$6:$C$3005="Crédit")*'Opérations'!$F$6:$F$3005))))</f>
      </c>
      <c r="I501" s="16">
        <f>IF($A501="","",IF(G501&lt;=0,"Soldé",IF(AND(H501&lt;&gt;"",H501&lt;TODAY()),"En retard",IF(AND(N(D501)&gt;0,G501&gt;D501),"Plafond dépassé","En cours"))))</f>
      </c>
      <c r="J501" s="17">
        <f>IF(OR($A501="",$B501="",N(G501)&lt;=0),"",HYPERLINK("https://wa.me/"&amp;IF(LEN(SUBSTITUTE(SUBSTITUTE(SUBSTITUTE(SUBSTITUTE(SUBSTITUTE($B501," ",""),"+",""),"-",""),".",""),"/",""))=9,"237"&amp;SUBSTITUTE(SUBSTITUTE(SUBSTITUTE(SUBSTITUTE(SUBSTITUTE($B501," ",""),"+",""),"-",""),".",""),"/",""),SUBSTITUTE(SUBSTITUTE(SUBSTITUTE(SUBSTITUTE(SUBSTITUTE($B501," ",""),"+",""),"-",""),".",""),"/",""))&amp;"?text="&amp;SUBSTITUTE("Bonjour "&amp;$A501&amp;", ici "&amp;'Paramètres'!$C$6&amp;". Petit rappel : il reste "&amp;FIXED(G501,0,TRUE)&amp;" FCFA à régler sur votre compte. Merci et bonne journée !"," ","%20"),"Relancer"))</f>
      </c>
      <c r="K501" s="16">
        <f>IF(N(G501)&gt;0,G501+ROW()/1000000,"")</f>
      </c>
    </row>
    <row r="502" spans="1:11" x14ac:dyDescent="0.25">
      <c r="A502" s="12"/>
      <c r="B502" s="12"/>
      <c r="C502" s="12"/>
      <c r="D502" s="13"/>
      <c r="E502" s="14">
        <f>IF($A502="","",SUMIFS('Opérations'!$E$6:$E$3005,'Opérations'!$B$6:$B$3005,$A502,'Opérations'!$C$6:$C$3005,"Crédit"))</f>
      </c>
      <c r="F502" s="14">
        <f>IF($A502="","",SUMIFS('Opérations'!$E$6:$E$3005,'Opérations'!$B$6:$B$3005,$A502,'Opérations'!$C$6:$C$3005,"Remboursement"))</f>
      </c>
      <c r="G502" s="14">
        <f>IF($A502="","",E502-F502)</f>
      </c>
      <c r="H502" s="15">
        <f>IF(OR($A502="",N(G502)&lt;=0),"",IF(SUMPRODUCT(MAX(('Opérations'!$B$6:$B$3005=$A502)*('Opérations'!$C$6:$C$3005="Crédit")*'Opérations'!$F$6:$F$3005))=0,"",SUMPRODUCT(MAX(('Opérations'!$B$6:$B$3005=$A502)*('Opérations'!$C$6:$C$3005="Crédit")*'Opérations'!$F$6:$F$3005))))</f>
      </c>
      <c r="I502" s="16">
        <f>IF($A502="","",IF(G502&lt;=0,"Soldé",IF(AND(H502&lt;&gt;"",H502&lt;TODAY()),"En retard",IF(AND(N(D502)&gt;0,G502&gt;D502),"Plafond dépassé","En cours"))))</f>
      </c>
      <c r="J502" s="17">
        <f>IF(OR($A502="",$B502="",N(G502)&lt;=0),"",HYPERLINK("https://wa.me/"&amp;IF(LEN(SUBSTITUTE(SUBSTITUTE(SUBSTITUTE(SUBSTITUTE(SUBSTITUTE($B502," ",""),"+",""),"-",""),".",""),"/",""))=9,"237"&amp;SUBSTITUTE(SUBSTITUTE(SUBSTITUTE(SUBSTITUTE(SUBSTITUTE($B502," ",""),"+",""),"-",""),".",""),"/",""),SUBSTITUTE(SUBSTITUTE(SUBSTITUTE(SUBSTITUTE(SUBSTITUTE($B502," ",""),"+",""),"-",""),".",""),"/",""))&amp;"?text="&amp;SUBSTITUTE("Bonjour "&amp;$A502&amp;", ici "&amp;'Paramètres'!$C$6&amp;". Petit rappel : il reste "&amp;FIXED(G502,0,TRUE)&amp;" FCFA à régler sur votre compte. Merci et bonne journée !"," ","%20"),"Relancer"))</f>
      </c>
      <c r="K502" s="16">
        <f>IF(N(G502)&gt;0,G502+ROW()/1000000,"")</f>
      </c>
    </row>
    <row r="503" spans="1:11" x14ac:dyDescent="0.25">
      <c r="A503" s="12"/>
      <c r="B503" s="12"/>
      <c r="C503" s="12"/>
      <c r="D503" s="13"/>
      <c r="E503" s="14">
        <f>IF($A503="","",SUMIFS('Opérations'!$E$6:$E$3005,'Opérations'!$B$6:$B$3005,$A503,'Opérations'!$C$6:$C$3005,"Crédit"))</f>
      </c>
      <c r="F503" s="14">
        <f>IF($A503="","",SUMIFS('Opérations'!$E$6:$E$3005,'Opérations'!$B$6:$B$3005,$A503,'Opérations'!$C$6:$C$3005,"Remboursement"))</f>
      </c>
      <c r="G503" s="14">
        <f>IF($A503="","",E503-F503)</f>
      </c>
      <c r="H503" s="15">
        <f>IF(OR($A503="",N(G503)&lt;=0),"",IF(SUMPRODUCT(MAX(('Opérations'!$B$6:$B$3005=$A503)*('Opérations'!$C$6:$C$3005="Crédit")*'Opérations'!$F$6:$F$3005))=0,"",SUMPRODUCT(MAX(('Opérations'!$B$6:$B$3005=$A503)*('Opérations'!$C$6:$C$3005="Crédit")*'Opérations'!$F$6:$F$3005))))</f>
      </c>
      <c r="I503" s="16">
        <f>IF($A503="","",IF(G503&lt;=0,"Soldé",IF(AND(H503&lt;&gt;"",H503&lt;TODAY()),"En retard",IF(AND(N(D503)&gt;0,G503&gt;D503),"Plafond dépassé","En cours"))))</f>
      </c>
      <c r="J503" s="17">
        <f>IF(OR($A503="",$B503="",N(G503)&lt;=0),"",HYPERLINK("https://wa.me/"&amp;IF(LEN(SUBSTITUTE(SUBSTITUTE(SUBSTITUTE(SUBSTITUTE(SUBSTITUTE($B503," ",""),"+",""),"-",""),".",""),"/",""))=9,"237"&amp;SUBSTITUTE(SUBSTITUTE(SUBSTITUTE(SUBSTITUTE(SUBSTITUTE($B503," ",""),"+",""),"-",""),".",""),"/",""),SUBSTITUTE(SUBSTITUTE(SUBSTITUTE(SUBSTITUTE(SUBSTITUTE($B503," ",""),"+",""),"-",""),".",""),"/",""))&amp;"?text="&amp;SUBSTITUTE("Bonjour "&amp;$A503&amp;", ici "&amp;'Paramètres'!$C$6&amp;". Petit rappel : il reste "&amp;FIXED(G503,0,TRUE)&amp;" FCFA à régler sur votre compte. Merci et bonne journée !"," ","%20"),"Relancer"))</f>
      </c>
      <c r="K503" s="16">
        <f>IF(N(G503)&gt;0,G503+ROW()/1000000,"")</f>
      </c>
    </row>
    <row r="504" spans="1:11" x14ac:dyDescent="0.25">
      <c r="A504" s="12"/>
      <c r="B504" s="12"/>
      <c r="C504" s="12"/>
      <c r="D504" s="13"/>
      <c r="E504" s="14">
        <f>IF($A504="","",SUMIFS('Opérations'!$E$6:$E$3005,'Opérations'!$B$6:$B$3005,$A504,'Opérations'!$C$6:$C$3005,"Crédit"))</f>
      </c>
      <c r="F504" s="14">
        <f>IF($A504="","",SUMIFS('Opérations'!$E$6:$E$3005,'Opérations'!$B$6:$B$3005,$A504,'Opérations'!$C$6:$C$3005,"Remboursement"))</f>
      </c>
      <c r="G504" s="14">
        <f>IF($A504="","",E504-F504)</f>
      </c>
      <c r="H504" s="15">
        <f>IF(OR($A504="",N(G504)&lt;=0),"",IF(SUMPRODUCT(MAX(('Opérations'!$B$6:$B$3005=$A504)*('Opérations'!$C$6:$C$3005="Crédit")*'Opérations'!$F$6:$F$3005))=0,"",SUMPRODUCT(MAX(('Opérations'!$B$6:$B$3005=$A504)*('Opérations'!$C$6:$C$3005="Crédit")*'Opérations'!$F$6:$F$3005))))</f>
      </c>
      <c r="I504" s="16">
        <f>IF($A504="","",IF(G504&lt;=0,"Soldé",IF(AND(H504&lt;&gt;"",H504&lt;TODAY()),"En retard",IF(AND(N(D504)&gt;0,G504&gt;D504),"Plafond dépassé","En cours"))))</f>
      </c>
      <c r="J504" s="17">
        <f>IF(OR($A504="",$B504="",N(G504)&lt;=0),"",HYPERLINK("https://wa.me/"&amp;IF(LEN(SUBSTITUTE(SUBSTITUTE(SUBSTITUTE(SUBSTITUTE(SUBSTITUTE($B504," ",""),"+",""),"-",""),".",""),"/",""))=9,"237"&amp;SUBSTITUTE(SUBSTITUTE(SUBSTITUTE(SUBSTITUTE(SUBSTITUTE($B504," ",""),"+",""),"-",""),".",""),"/",""),SUBSTITUTE(SUBSTITUTE(SUBSTITUTE(SUBSTITUTE(SUBSTITUTE($B504," ",""),"+",""),"-",""),".",""),"/",""))&amp;"?text="&amp;SUBSTITUTE("Bonjour "&amp;$A504&amp;", ici "&amp;'Paramètres'!$C$6&amp;". Petit rappel : il reste "&amp;FIXED(G504,0,TRUE)&amp;" FCFA à régler sur votre compte. Merci et bonne journée !"," ","%20"),"Relancer"))</f>
      </c>
      <c r="K504" s="16">
        <f>IF(N(G504)&gt;0,G504+ROW()/1000000,"")</f>
      </c>
    </row>
    <row r="505" spans="1:11" x14ac:dyDescent="0.25">
      <c r="A505" s="12"/>
      <c r="B505" s="12"/>
      <c r="C505" s="12"/>
      <c r="D505" s="13"/>
      <c r="E505" s="14">
        <f>IF($A505="","",SUMIFS('Opérations'!$E$6:$E$3005,'Opérations'!$B$6:$B$3005,$A505,'Opérations'!$C$6:$C$3005,"Crédit"))</f>
      </c>
      <c r="F505" s="14">
        <f>IF($A505="","",SUMIFS('Opérations'!$E$6:$E$3005,'Opérations'!$B$6:$B$3005,$A505,'Opérations'!$C$6:$C$3005,"Remboursement"))</f>
      </c>
      <c r="G505" s="14">
        <f>IF($A505="","",E505-F505)</f>
      </c>
      <c r="H505" s="15">
        <f>IF(OR($A505="",N(G505)&lt;=0),"",IF(SUMPRODUCT(MAX(('Opérations'!$B$6:$B$3005=$A505)*('Opérations'!$C$6:$C$3005="Crédit")*'Opérations'!$F$6:$F$3005))=0,"",SUMPRODUCT(MAX(('Opérations'!$B$6:$B$3005=$A505)*('Opérations'!$C$6:$C$3005="Crédit")*'Opérations'!$F$6:$F$3005))))</f>
      </c>
      <c r="I505" s="16">
        <f>IF($A505="","",IF(G505&lt;=0,"Soldé",IF(AND(H505&lt;&gt;"",H505&lt;TODAY()),"En retard",IF(AND(N(D505)&gt;0,G505&gt;D505),"Plafond dépassé","En cours"))))</f>
      </c>
      <c r="J505" s="17">
        <f>IF(OR($A505="",$B505="",N(G505)&lt;=0),"",HYPERLINK("https://wa.me/"&amp;IF(LEN(SUBSTITUTE(SUBSTITUTE(SUBSTITUTE(SUBSTITUTE(SUBSTITUTE($B505," ",""),"+",""),"-",""),".",""),"/",""))=9,"237"&amp;SUBSTITUTE(SUBSTITUTE(SUBSTITUTE(SUBSTITUTE(SUBSTITUTE($B505," ",""),"+",""),"-",""),".",""),"/",""),SUBSTITUTE(SUBSTITUTE(SUBSTITUTE(SUBSTITUTE(SUBSTITUTE($B505," ",""),"+",""),"-",""),".",""),"/",""))&amp;"?text="&amp;SUBSTITUTE("Bonjour "&amp;$A505&amp;", ici "&amp;'Paramètres'!$C$6&amp;". Petit rappel : il reste "&amp;FIXED(G505,0,TRUE)&amp;" FCFA à régler sur votre compte. Merci et bonne journée !"," ","%20"),"Relancer"))</f>
      </c>
      <c r="K505" s="16">
        <f>IF(N(G505)&gt;0,G505+ROW()/1000000,"")</f>
      </c>
    </row>
  </sheetData>
  <sheetProtection sheet="1" formatColumns="0" formatRows="0" autoFilter="0" algorithmName="SHA-512" hashValue="X2UZoXYaVvQFR37StotRBluOlok2qihq9xMiiguc3dLgiiDA+HAmQ+eNyjWR+yT10Qq/sB9hORmU6p1WCBwu0Q==" saltValue="xKgnQpc0JTM/uWAM/nOLFg==" spinCount="100000" objects="1" scenarios="1"/>
  <autoFilter ref="A5:J5"/>
  <conditionalFormatting sqref="I6:I505">
    <cfRule type="cellIs" dxfId="0" priority="1" operator="equal">
      <formula>"En retard"</formula>
    </cfRule>
    <cfRule type="cellIs" dxfId="1" priority="2" operator="equal">
      <formula>"Plafond dépassé"</formula>
    </cfRule>
    <cfRule type="cellIs" dxfId="2" priority="3" operator="equal">
      <formula>"Soldé"</formula>
    </cfRule>
  </conditionalFormatting>
  <conditionalFormatting sqref="A6:A505">
    <cfRule type="expression" dxfId="3" priority="1">
      <formula>AND(A6&lt;&gt;"",COUNTIF($A$6:$A$505,A6)&gt;1)</formula>
    </cfRule>
  </conditionalFormatting>
  <dataValidations count="2">
    <dataValidation type="decimal" operator="greaterThanOrEqual" allowBlank="1" showErrorMessage="1" sqref="D10:D505">
      <formula1>0</formula1>
    </dataValidation>
    <dataValidation type="decimal" operator="greaterThanOrEqual" allowBlank="1" showErrorMessage="1" sqref="D6:D505">
      <formula1>0</formula1>
    </dataValidation>
  </dataValidations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651"/>
    <pageSetUpPr fitToPage="1"/>
  </sheetPr>
  <dimension ref="A1:H30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4" customWidth="1"/>
    <col min="3" max="3" width="16" customWidth="1"/>
    <col min="4" max="4" width="30" customWidth="1"/>
    <col min="5" max="6" width="14" customWidth="1"/>
    <col min="7" max="7" width="20" customWidth="1"/>
    <col min="8" max="8" width="18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>
        <f>'Paramètres'!$C$6</f>
      </c>
    </row>
    <row r="3" ht="16" customHeight="1" spans="3:3" x14ac:dyDescent="0.25">
      <c r="C3" s="3" t="s">
        <v>2</v>
      </c>
    </row>
    <row r="4" ht="5" customHeight="1" spans="1:8" x14ac:dyDescent="0.25">
      <c r="A4" s="4"/>
      <c r="B4" s="4"/>
      <c r="C4" s="4"/>
      <c r="D4" s="4"/>
      <c r="E4" s="4"/>
      <c r="F4" s="4"/>
      <c r="G4" s="4"/>
      <c r="H4" s="4"/>
    </row>
    <row r="5" ht="32" customHeight="1" spans="1:8" x14ac:dyDescent="0.25">
      <c r="A5" s="10" t="s">
        <v>45</v>
      </c>
      <c r="B5" s="10" t="s">
        <v>46</v>
      </c>
      <c r="C5" s="10" t="s">
        <v>47</v>
      </c>
      <c r="D5" s="10" t="s">
        <v>48</v>
      </c>
      <c r="E5" s="10" t="s">
        <v>49</v>
      </c>
      <c r="F5" s="10" t="s">
        <v>50</v>
      </c>
      <c r="G5" s="10" t="s">
        <v>51</v>
      </c>
      <c r="H5" s="10" t="s">
        <v>52</v>
      </c>
    </row>
    <row r="6" spans="1:8" x14ac:dyDescent="0.25">
      <c r="A6" s="18">
        <v>46298</v>
      </c>
      <c r="B6" s="12" t="s">
        <v>36</v>
      </c>
      <c r="C6" s="12" t="s">
        <v>53</v>
      </c>
      <c r="D6" s="12" t="s">
        <v>54</v>
      </c>
      <c r="E6" s="13">
        <v>27500</v>
      </c>
      <c r="F6" s="18">
        <v>46313</v>
      </c>
      <c r="G6" s="12"/>
      <c r="H6" s="14">
        <f>IF(OR($B6="",$E6=""),"",SUMIFS($E$6:$E6,$B$6:$B6,$B6,$C$6:$C6,"Crédit")-SUMIFS($E$6:$E6,$B$6:$B6,$B6,$C$6:$C6,"Remboursement"))</f>
      </c>
    </row>
    <row r="7" spans="1:8" x14ac:dyDescent="0.25">
      <c r="A7" s="18">
        <v>46306</v>
      </c>
      <c r="B7" s="12" t="s">
        <v>36</v>
      </c>
      <c r="C7" s="12" t="s">
        <v>55</v>
      </c>
      <c r="D7" s="12"/>
      <c r="E7" s="13">
        <v>10000</v>
      </c>
      <c r="F7" s="18"/>
      <c r="G7" s="12" t="s">
        <v>20</v>
      </c>
      <c r="H7" s="14">
        <f>IF(OR($B7="",$E7=""),"",SUMIFS($E$6:$E7,$B$6:$B7,$B7,$C$6:$C7,"Crédit")-SUMIFS($E$6:$E7,$B$6:$B7,$B7,$C$6:$C7,"Remboursement"))</f>
      </c>
    </row>
    <row r="8" spans="1:8" x14ac:dyDescent="0.25">
      <c r="A8" s="18">
        <v>46312</v>
      </c>
      <c r="B8" s="12" t="s">
        <v>39</v>
      </c>
      <c r="C8" s="12" t="s">
        <v>53</v>
      </c>
      <c r="D8" s="12" t="s">
        <v>56</v>
      </c>
      <c r="E8" s="13">
        <v>14000</v>
      </c>
      <c r="F8" s="18">
        <v>46328</v>
      </c>
      <c r="G8" s="12"/>
      <c r="H8" s="14">
        <f>IF(OR($B8="",$E8=""),"",SUMIFS($E$6:$E8,$B$6:$B8,$B8,$C$6:$C8,"Crédit")-SUMIFS($E$6:$E8,$B$6:$B8,$B8,$C$6:$C8,"Remboursement"))</f>
      </c>
    </row>
    <row r="9" spans="1:8" x14ac:dyDescent="0.25">
      <c r="A9" s="18">
        <v>46315</v>
      </c>
      <c r="B9" s="12" t="s">
        <v>42</v>
      </c>
      <c r="C9" s="12" t="s">
        <v>53</v>
      </c>
      <c r="D9" s="12" t="s">
        <v>57</v>
      </c>
      <c r="E9" s="13">
        <v>9000</v>
      </c>
      <c r="F9" s="18">
        <v>46322</v>
      </c>
      <c r="G9" s="12"/>
      <c r="H9" s="14">
        <f>IF(OR($B9="",$E9=""),"",SUMIFS($E$6:$E9,$B$6:$B9,$B9,$C$6:$C9,"Crédit")-SUMIFS($E$6:$E9,$B$6:$B9,$B9,$C$6:$C9,"Remboursement"))</f>
      </c>
    </row>
    <row r="10" spans="1:8" x14ac:dyDescent="0.25">
      <c r="A10" s="18">
        <v>46317</v>
      </c>
      <c r="B10" s="12" t="s">
        <v>42</v>
      </c>
      <c r="C10" s="12" t="s">
        <v>55</v>
      </c>
      <c r="D10" s="12"/>
      <c r="E10" s="13">
        <v>9000</v>
      </c>
      <c r="F10" s="18"/>
      <c r="G10" s="12" t="s">
        <v>22</v>
      </c>
      <c r="H10" s="14">
        <f>IF(OR($B10="",$E10=""),"",SUMIFS($E$6:$E10,$B$6:$B10,$B10,$C$6:$C10,"Crédit")-SUMIFS($E$6:$E10,$B$6:$B10,$B10,$C$6:$C10,"Remboursement"))</f>
      </c>
    </row>
    <row r="11" spans="1:8" x14ac:dyDescent="0.25">
      <c r="A11" s="18"/>
      <c r="B11" s="12"/>
      <c r="C11" s="12"/>
      <c r="D11" s="12"/>
      <c r="E11" s="13"/>
      <c r="F11" s="18"/>
      <c r="G11" s="12"/>
      <c r="H11" s="14">
        <f>IF(OR($B11="",$E11=""),"",SUMIFS($E$6:$E11,$B$6:$B11,$B11,$C$6:$C11,"Crédit")-SUMIFS($E$6:$E11,$B$6:$B11,$B11,$C$6:$C11,"Remboursement"))</f>
      </c>
    </row>
    <row r="12" spans="1:8" x14ac:dyDescent="0.25">
      <c r="A12" s="18"/>
      <c r="B12" s="12"/>
      <c r="C12" s="12"/>
      <c r="D12" s="12"/>
      <c r="E12" s="13"/>
      <c r="F12" s="18"/>
      <c r="G12" s="12"/>
      <c r="H12" s="14">
        <f>IF(OR($B12="",$E12=""),"",SUMIFS($E$6:$E12,$B$6:$B12,$B12,$C$6:$C12,"Crédit")-SUMIFS($E$6:$E12,$B$6:$B12,$B12,$C$6:$C12,"Remboursement"))</f>
      </c>
    </row>
    <row r="13" spans="1:8" x14ac:dyDescent="0.25">
      <c r="A13" s="18"/>
      <c r="B13" s="12"/>
      <c r="C13" s="12"/>
      <c r="D13" s="12"/>
      <c r="E13" s="13"/>
      <c r="F13" s="18"/>
      <c r="G13" s="12"/>
      <c r="H13" s="14">
        <f>IF(OR($B13="",$E13=""),"",SUMIFS($E$6:$E13,$B$6:$B13,$B13,$C$6:$C13,"Crédit")-SUMIFS($E$6:$E13,$B$6:$B13,$B13,$C$6:$C13,"Remboursement"))</f>
      </c>
    </row>
    <row r="14" spans="1:8" x14ac:dyDescent="0.25">
      <c r="A14" s="18"/>
      <c r="B14" s="12"/>
      <c r="C14" s="12"/>
      <c r="D14" s="12"/>
      <c r="E14" s="13"/>
      <c r="F14" s="18"/>
      <c r="G14" s="12"/>
      <c r="H14" s="14">
        <f>IF(OR($B14="",$E14=""),"",SUMIFS($E$6:$E14,$B$6:$B14,$B14,$C$6:$C14,"Crédit")-SUMIFS($E$6:$E14,$B$6:$B14,$B14,$C$6:$C14,"Remboursement"))</f>
      </c>
    </row>
    <row r="15" spans="1:8" x14ac:dyDescent="0.25">
      <c r="A15" s="18"/>
      <c r="B15" s="12"/>
      <c r="C15" s="12"/>
      <c r="D15" s="12"/>
      <c r="E15" s="13"/>
      <c r="F15" s="18"/>
      <c r="G15" s="12"/>
      <c r="H15" s="14">
        <f>IF(OR($B15="",$E15=""),"",SUMIFS($E$6:$E15,$B$6:$B15,$B15,$C$6:$C15,"Crédit")-SUMIFS($E$6:$E15,$B$6:$B15,$B15,$C$6:$C15,"Remboursement"))</f>
      </c>
    </row>
    <row r="16" spans="1:8" x14ac:dyDescent="0.25">
      <c r="A16" s="18"/>
      <c r="B16" s="12"/>
      <c r="C16" s="12"/>
      <c r="D16" s="12"/>
      <c r="E16" s="13"/>
      <c r="F16" s="18"/>
      <c r="G16" s="12"/>
      <c r="H16" s="14">
        <f>IF(OR($B16="",$E16=""),"",SUMIFS($E$6:$E16,$B$6:$B16,$B16,$C$6:$C16,"Crédit")-SUMIFS($E$6:$E16,$B$6:$B16,$B16,$C$6:$C16,"Remboursement"))</f>
      </c>
    </row>
    <row r="17" spans="1:8" x14ac:dyDescent="0.25">
      <c r="A17" s="18"/>
      <c r="B17" s="12"/>
      <c r="C17" s="12"/>
      <c r="D17" s="12"/>
      <c r="E17" s="13"/>
      <c r="F17" s="18"/>
      <c r="G17" s="12"/>
      <c r="H17" s="14">
        <f>IF(OR($B17="",$E17=""),"",SUMIFS($E$6:$E17,$B$6:$B17,$B17,$C$6:$C17,"Crédit")-SUMIFS($E$6:$E17,$B$6:$B17,$B17,$C$6:$C17,"Remboursement"))</f>
      </c>
    </row>
    <row r="18" spans="1:8" x14ac:dyDescent="0.25">
      <c r="A18" s="18"/>
      <c r="B18" s="12"/>
      <c r="C18" s="12"/>
      <c r="D18" s="12"/>
      <c r="E18" s="13"/>
      <c r="F18" s="18"/>
      <c r="G18" s="12"/>
      <c r="H18" s="14">
        <f>IF(OR($B18="",$E18=""),"",SUMIFS($E$6:$E18,$B$6:$B18,$B18,$C$6:$C18,"Crédit")-SUMIFS($E$6:$E18,$B$6:$B18,$B18,$C$6:$C18,"Remboursement"))</f>
      </c>
    </row>
    <row r="19" spans="1:8" x14ac:dyDescent="0.25">
      <c r="A19" s="18"/>
      <c r="B19" s="12"/>
      <c r="C19" s="12"/>
      <c r="D19" s="12"/>
      <c r="E19" s="13"/>
      <c r="F19" s="18"/>
      <c r="G19" s="12"/>
      <c r="H19" s="14">
        <f>IF(OR($B19="",$E19=""),"",SUMIFS($E$6:$E19,$B$6:$B19,$B19,$C$6:$C19,"Crédit")-SUMIFS($E$6:$E19,$B$6:$B19,$B19,$C$6:$C19,"Remboursement"))</f>
      </c>
    </row>
    <row r="20" spans="1:8" x14ac:dyDescent="0.25">
      <c r="A20" s="18"/>
      <c r="B20" s="12"/>
      <c r="C20" s="12"/>
      <c r="D20" s="12"/>
      <c r="E20" s="13"/>
      <c r="F20" s="18"/>
      <c r="G20" s="12"/>
      <c r="H20" s="14">
        <f>IF(OR($B20="",$E20=""),"",SUMIFS($E$6:$E20,$B$6:$B20,$B20,$C$6:$C20,"Crédit")-SUMIFS($E$6:$E20,$B$6:$B20,$B20,$C$6:$C20,"Remboursement"))</f>
      </c>
    </row>
    <row r="21" spans="1:8" x14ac:dyDescent="0.25">
      <c r="A21" s="18"/>
      <c r="B21" s="12"/>
      <c r="C21" s="12"/>
      <c r="D21" s="12"/>
      <c r="E21" s="13"/>
      <c r="F21" s="18"/>
      <c r="G21" s="12"/>
      <c r="H21" s="14">
        <f>IF(OR($B21="",$E21=""),"",SUMIFS($E$6:$E21,$B$6:$B21,$B21,$C$6:$C21,"Crédit")-SUMIFS($E$6:$E21,$B$6:$B21,$B21,$C$6:$C21,"Remboursement"))</f>
      </c>
    </row>
    <row r="22" spans="1:8" x14ac:dyDescent="0.25">
      <c r="A22" s="18"/>
      <c r="B22" s="12"/>
      <c r="C22" s="12"/>
      <c r="D22" s="12"/>
      <c r="E22" s="13"/>
      <c r="F22" s="18"/>
      <c r="G22" s="12"/>
      <c r="H22" s="14">
        <f>IF(OR($B22="",$E22=""),"",SUMIFS($E$6:$E22,$B$6:$B22,$B22,$C$6:$C22,"Crédit")-SUMIFS($E$6:$E22,$B$6:$B22,$B22,$C$6:$C22,"Remboursement"))</f>
      </c>
    </row>
    <row r="23" spans="1:8" x14ac:dyDescent="0.25">
      <c r="A23" s="18"/>
      <c r="B23" s="12"/>
      <c r="C23" s="12"/>
      <c r="D23" s="12"/>
      <c r="E23" s="13"/>
      <c r="F23" s="18"/>
      <c r="G23" s="12"/>
      <c r="H23" s="14">
        <f>IF(OR($B23="",$E23=""),"",SUMIFS($E$6:$E23,$B$6:$B23,$B23,$C$6:$C23,"Crédit")-SUMIFS($E$6:$E23,$B$6:$B23,$B23,$C$6:$C23,"Remboursement"))</f>
      </c>
    </row>
    <row r="24" spans="1:8" x14ac:dyDescent="0.25">
      <c r="A24" s="18"/>
      <c r="B24" s="12"/>
      <c r="C24" s="12"/>
      <c r="D24" s="12"/>
      <c r="E24" s="13"/>
      <c r="F24" s="18"/>
      <c r="G24" s="12"/>
      <c r="H24" s="14">
        <f>IF(OR($B24="",$E24=""),"",SUMIFS($E$6:$E24,$B$6:$B24,$B24,$C$6:$C24,"Crédit")-SUMIFS($E$6:$E24,$B$6:$B24,$B24,$C$6:$C24,"Remboursement"))</f>
      </c>
    </row>
    <row r="25" spans="1:8" x14ac:dyDescent="0.25">
      <c r="A25" s="18"/>
      <c r="B25" s="12"/>
      <c r="C25" s="12"/>
      <c r="D25" s="12"/>
      <c r="E25" s="13"/>
      <c r="F25" s="18"/>
      <c r="G25" s="12"/>
      <c r="H25" s="14">
        <f>IF(OR($B25="",$E25=""),"",SUMIFS($E$6:$E25,$B$6:$B25,$B25,$C$6:$C25,"Crédit")-SUMIFS($E$6:$E25,$B$6:$B25,$B25,$C$6:$C25,"Remboursement"))</f>
      </c>
    </row>
    <row r="26" spans="1:8" x14ac:dyDescent="0.25">
      <c r="A26" s="18"/>
      <c r="B26" s="12"/>
      <c r="C26" s="12"/>
      <c r="D26" s="12"/>
      <c r="E26" s="13"/>
      <c r="F26" s="18"/>
      <c r="G26" s="12"/>
      <c r="H26" s="14">
        <f>IF(OR($B26="",$E26=""),"",SUMIFS($E$6:$E26,$B$6:$B26,$B26,$C$6:$C26,"Crédit")-SUMIFS($E$6:$E26,$B$6:$B26,$B26,$C$6:$C26,"Remboursement"))</f>
      </c>
    </row>
    <row r="27" spans="1:8" x14ac:dyDescent="0.25">
      <c r="A27" s="18"/>
      <c r="B27" s="12"/>
      <c r="C27" s="12"/>
      <c r="D27" s="12"/>
      <c r="E27" s="13"/>
      <c r="F27" s="18"/>
      <c r="G27" s="12"/>
      <c r="H27" s="14">
        <f>IF(OR($B27="",$E27=""),"",SUMIFS($E$6:$E27,$B$6:$B27,$B27,$C$6:$C27,"Crédit")-SUMIFS($E$6:$E27,$B$6:$B27,$B27,$C$6:$C27,"Remboursement"))</f>
      </c>
    </row>
    <row r="28" spans="1:8" x14ac:dyDescent="0.25">
      <c r="A28" s="18"/>
      <c r="B28" s="12"/>
      <c r="C28" s="12"/>
      <c r="D28" s="12"/>
      <c r="E28" s="13"/>
      <c r="F28" s="18"/>
      <c r="G28" s="12"/>
      <c r="H28" s="14">
        <f>IF(OR($B28="",$E28=""),"",SUMIFS($E$6:$E28,$B$6:$B28,$B28,$C$6:$C28,"Crédit")-SUMIFS($E$6:$E28,$B$6:$B28,$B28,$C$6:$C28,"Remboursement"))</f>
      </c>
    </row>
    <row r="29" spans="1:8" x14ac:dyDescent="0.25">
      <c r="A29" s="18"/>
      <c r="B29" s="12"/>
      <c r="C29" s="12"/>
      <c r="D29" s="12"/>
      <c r="E29" s="13"/>
      <c r="F29" s="18"/>
      <c r="G29" s="12"/>
      <c r="H29" s="14">
        <f>IF(OR($B29="",$E29=""),"",SUMIFS($E$6:$E29,$B$6:$B29,$B29,$C$6:$C29,"Crédit")-SUMIFS($E$6:$E29,$B$6:$B29,$B29,$C$6:$C29,"Remboursement"))</f>
      </c>
    </row>
    <row r="30" spans="1:8" x14ac:dyDescent="0.25">
      <c r="A30" s="18"/>
      <c r="B30" s="12"/>
      <c r="C30" s="12"/>
      <c r="D30" s="12"/>
      <c r="E30" s="13"/>
      <c r="F30" s="18"/>
      <c r="G30" s="12"/>
      <c r="H30" s="14">
        <f>IF(OR($B30="",$E30=""),"",SUMIFS($E$6:$E30,$B$6:$B30,$B30,$C$6:$C30,"Crédit")-SUMIFS($E$6:$E30,$B$6:$B30,$B30,$C$6:$C30,"Remboursement"))</f>
      </c>
    </row>
    <row r="31" spans="1:8" x14ac:dyDescent="0.25">
      <c r="A31" s="18"/>
      <c r="B31" s="12"/>
      <c r="C31" s="12"/>
      <c r="D31" s="12"/>
      <c r="E31" s="13"/>
      <c r="F31" s="18"/>
      <c r="G31" s="12"/>
      <c r="H31" s="14">
        <f>IF(OR($B31="",$E31=""),"",SUMIFS($E$6:$E31,$B$6:$B31,$B31,$C$6:$C31,"Crédit")-SUMIFS($E$6:$E31,$B$6:$B31,$B31,$C$6:$C31,"Remboursement"))</f>
      </c>
    </row>
    <row r="32" spans="1:8" x14ac:dyDescent="0.25">
      <c r="A32" s="18"/>
      <c r="B32" s="12"/>
      <c r="C32" s="12"/>
      <c r="D32" s="12"/>
      <c r="E32" s="13"/>
      <c r="F32" s="18"/>
      <c r="G32" s="12"/>
      <c r="H32" s="14">
        <f>IF(OR($B32="",$E32=""),"",SUMIFS($E$6:$E32,$B$6:$B32,$B32,$C$6:$C32,"Crédit")-SUMIFS($E$6:$E32,$B$6:$B32,$B32,$C$6:$C32,"Remboursement"))</f>
      </c>
    </row>
    <row r="33" spans="1:8" x14ac:dyDescent="0.25">
      <c r="A33" s="18"/>
      <c r="B33" s="12"/>
      <c r="C33" s="12"/>
      <c r="D33" s="12"/>
      <c r="E33" s="13"/>
      <c r="F33" s="18"/>
      <c r="G33" s="12"/>
      <c r="H33" s="14">
        <f>IF(OR($B33="",$E33=""),"",SUMIFS($E$6:$E33,$B$6:$B33,$B33,$C$6:$C33,"Crédit")-SUMIFS($E$6:$E33,$B$6:$B33,$B33,$C$6:$C33,"Remboursement"))</f>
      </c>
    </row>
    <row r="34" spans="1:8" x14ac:dyDescent="0.25">
      <c r="A34" s="18"/>
      <c r="B34" s="12"/>
      <c r="C34" s="12"/>
      <c r="D34" s="12"/>
      <c r="E34" s="13"/>
      <c r="F34" s="18"/>
      <c r="G34" s="12"/>
      <c r="H34" s="14">
        <f>IF(OR($B34="",$E34=""),"",SUMIFS($E$6:$E34,$B$6:$B34,$B34,$C$6:$C34,"Crédit")-SUMIFS($E$6:$E34,$B$6:$B34,$B34,$C$6:$C34,"Remboursement"))</f>
      </c>
    </row>
    <row r="35" spans="1:8" x14ac:dyDescent="0.25">
      <c r="A35" s="18"/>
      <c r="B35" s="12"/>
      <c r="C35" s="12"/>
      <c r="D35" s="12"/>
      <c r="E35" s="13"/>
      <c r="F35" s="18"/>
      <c r="G35" s="12"/>
      <c r="H35" s="14">
        <f>IF(OR($B35="",$E35=""),"",SUMIFS($E$6:$E35,$B$6:$B35,$B35,$C$6:$C35,"Crédit")-SUMIFS($E$6:$E35,$B$6:$B35,$B35,$C$6:$C35,"Remboursement"))</f>
      </c>
    </row>
    <row r="36" spans="1:8" x14ac:dyDescent="0.25">
      <c r="A36" s="18"/>
      <c r="B36" s="12"/>
      <c r="C36" s="12"/>
      <c r="D36" s="12"/>
      <c r="E36" s="13"/>
      <c r="F36" s="18"/>
      <c r="G36" s="12"/>
      <c r="H36" s="14">
        <f>IF(OR($B36="",$E36=""),"",SUMIFS($E$6:$E36,$B$6:$B36,$B36,$C$6:$C36,"Crédit")-SUMIFS($E$6:$E36,$B$6:$B36,$B36,$C$6:$C36,"Remboursement"))</f>
      </c>
    </row>
    <row r="37" spans="1:8" x14ac:dyDescent="0.25">
      <c r="A37" s="18"/>
      <c r="B37" s="12"/>
      <c r="C37" s="12"/>
      <c r="D37" s="12"/>
      <c r="E37" s="13"/>
      <c r="F37" s="18"/>
      <c r="G37" s="12"/>
      <c r="H37" s="14">
        <f>IF(OR($B37="",$E37=""),"",SUMIFS($E$6:$E37,$B$6:$B37,$B37,$C$6:$C37,"Crédit")-SUMIFS($E$6:$E37,$B$6:$B37,$B37,$C$6:$C37,"Remboursement"))</f>
      </c>
    </row>
    <row r="38" spans="1:8" x14ac:dyDescent="0.25">
      <c r="A38" s="18"/>
      <c r="B38" s="12"/>
      <c r="C38" s="12"/>
      <c r="D38" s="12"/>
      <c r="E38" s="13"/>
      <c r="F38" s="18"/>
      <c r="G38" s="12"/>
      <c r="H38" s="14">
        <f>IF(OR($B38="",$E38=""),"",SUMIFS($E$6:$E38,$B$6:$B38,$B38,$C$6:$C38,"Crédit")-SUMIFS($E$6:$E38,$B$6:$B38,$B38,$C$6:$C38,"Remboursement"))</f>
      </c>
    </row>
    <row r="39" spans="1:8" x14ac:dyDescent="0.25">
      <c r="A39" s="18"/>
      <c r="B39" s="12"/>
      <c r="C39" s="12"/>
      <c r="D39" s="12"/>
      <c r="E39" s="13"/>
      <c r="F39" s="18"/>
      <c r="G39" s="12"/>
      <c r="H39" s="14">
        <f>IF(OR($B39="",$E39=""),"",SUMIFS($E$6:$E39,$B$6:$B39,$B39,$C$6:$C39,"Crédit")-SUMIFS($E$6:$E39,$B$6:$B39,$B39,$C$6:$C39,"Remboursement"))</f>
      </c>
    </row>
    <row r="40" spans="1:8" x14ac:dyDescent="0.25">
      <c r="A40" s="18"/>
      <c r="B40" s="12"/>
      <c r="C40" s="12"/>
      <c r="D40" s="12"/>
      <c r="E40" s="13"/>
      <c r="F40" s="18"/>
      <c r="G40" s="12"/>
      <c r="H40" s="14">
        <f>IF(OR($B40="",$E40=""),"",SUMIFS($E$6:$E40,$B$6:$B40,$B40,$C$6:$C40,"Crédit")-SUMIFS($E$6:$E40,$B$6:$B40,$B40,$C$6:$C40,"Remboursement"))</f>
      </c>
    </row>
    <row r="41" spans="1:8" x14ac:dyDescent="0.25">
      <c r="A41" s="18"/>
      <c r="B41" s="12"/>
      <c r="C41" s="12"/>
      <c r="D41" s="12"/>
      <c r="E41" s="13"/>
      <c r="F41" s="18"/>
      <c r="G41" s="12"/>
      <c r="H41" s="14">
        <f>IF(OR($B41="",$E41=""),"",SUMIFS($E$6:$E41,$B$6:$B41,$B41,$C$6:$C41,"Crédit")-SUMIFS($E$6:$E41,$B$6:$B41,$B41,$C$6:$C41,"Remboursement"))</f>
      </c>
    </row>
    <row r="42" spans="1:8" x14ac:dyDescent="0.25">
      <c r="A42" s="18"/>
      <c r="B42" s="12"/>
      <c r="C42" s="12"/>
      <c r="D42" s="12"/>
      <c r="E42" s="13"/>
      <c r="F42" s="18"/>
      <c r="G42" s="12"/>
      <c r="H42" s="14">
        <f>IF(OR($B42="",$E42=""),"",SUMIFS($E$6:$E42,$B$6:$B42,$B42,$C$6:$C42,"Crédit")-SUMIFS($E$6:$E42,$B$6:$B42,$B42,$C$6:$C42,"Remboursement"))</f>
      </c>
    </row>
    <row r="43" spans="1:8" x14ac:dyDescent="0.25">
      <c r="A43" s="18"/>
      <c r="B43" s="12"/>
      <c r="C43" s="12"/>
      <c r="D43" s="12"/>
      <c r="E43" s="13"/>
      <c r="F43" s="18"/>
      <c r="G43" s="12"/>
      <c r="H43" s="14">
        <f>IF(OR($B43="",$E43=""),"",SUMIFS($E$6:$E43,$B$6:$B43,$B43,$C$6:$C43,"Crédit")-SUMIFS($E$6:$E43,$B$6:$B43,$B43,$C$6:$C43,"Remboursement"))</f>
      </c>
    </row>
    <row r="44" spans="1:8" x14ac:dyDescent="0.25">
      <c r="A44" s="18"/>
      <c r="B44" s="12"/>
      <c r="C44" s="12"/>
      <c r="D44" s="12"/>
      <c r="E44" s="13"/>
      <c r="F44" s="18"/>
      <c r="G44" s="12"/>
      <c r="H44" s="14">
        <f>IF(OR($B44="",$E44=""),"",SUMIFS($E$6:$E44,$B$6:$B44,$B44,$C$6:$C44,"Crédit")-SUMIFS($E$6:$E44,$B$6:$B44,$B44,$C$6:$C44,"Remboursement"))</f>
      </c>
    </row>
    <row r="45" spans="1:8" x14ac:dyDescent="0.25">
      <c r="A45" s="18"/>
      <c r="B45" s="12"/>
      <c r="C45" s="12"/>
      <c r="D45" s="12"/>
      <c r="E45" s="13"/>
      <c r="F45" s="18"/>
      <c r="G45" s="12"/>
      <c r="H45" s="14">
        <f>IF(OR($B45="",$E45=""),"",SUMIFS($E$6:$E45,$B$6:$B45,$B45,$C$6:$C45,"Crédit")-SUMIFS($E$6:$E45,$B$6:$B45,$B45,$C$6:$C45,"Remboursement"))</f>
      </c>
    </row>
    <row r="46" spans="1:8" x14ac:dyDescent="0.25">
      <c r="A46" s="18"/>
      <c r="B46" s="12"/>
      <c r="C46" s="12"/>
      <c r="D46" s="12"/>
      <c r="E46" s="13"/>
      <c r="F46" s="18"/>
      <c r="G46" s="12"/>
      <c r="H46" s="14">
        <f>IF(OR($B46="",$E46=""),"",SUMIFS($E$6:$E46,$B$6:$B46,$B46,$C$6:$C46,"Crédit")-SUMIFS($E$6:$E46,$B$6:$B46,$B46,$C$6:$C46,"Remboursement"))</f>
      </c>
    </row>
    <row r="47" spans="1:8" x14ac:dyDescent="0.25">
      <c r="A47" s="18"/>
      <c r="B47" s="12"/>
      <c r="C47" s="12"/>
      <c r="D47" s="12"/>
      <c r="E47" s="13"/>
      <c r="F47" s="18"/>
      <c r="G47" s="12"/>
      <c r="H47" s="14">
        <f>IF(OR($B47="",$E47=""),"",SUMIFS($E$6:$E47,$B$6:$B47,$B47,$C$6:$C47,"Crédit")-SUMIFS($E$6:$E47,$B$6:$B47,$B47,$C$6:$C47,"Remboursement"))</f>
      </c>
    </row>
    <row r="48" spans="1:8" x14ac:dyDescent="0.25">
      <c r="A48" s="18"/>
      <c r="B48" s="12"/>
      <c r="C48" s="12"/>
      <c r="D48" s="12"/>
      <c r="E48" s="13"/>
      <c r="F48" s="18"/>
      <c r="G48" s="12"/>
      <c r="H48" s="14">
        <f>IF(OR($B48="",$E48=""),"",SUMIFS($E$6:$E48,$B$6:$B48,$B48,$C$6:$C48,"Crédit")-SUMIFS($E$6:$E48,$B$6:$B48,$B48,$C$6:$C48,"Remboursement"))</f>
      </c>
    </row>
    <row r="49" spans="1:8" x14ac:dyDescent="0.25">
      <c r="A49" s="18"/>
      <c r="B49" s="12"/>
      <c r="C49" s="12"/>
      <c r="D49" s="12"/>
      <c r="E49" s="13"/>
      <c r="F49" s="18"/>
      <c r="G49" s="12"/>
      <c r="H49" s="14">
        <f>IF(OR($B49="",$E49=""),"",SUMIFS($E$6:$E49,$B$6:$B49,$B49,$C$6:$C49,"Crédit")-SUMIFS($E$6:$E49,$B$6:$B49,$B49,$C$6:$C49,"Remboursement"))</f>
      </c>
    </row>
    <row r="50" spans="1:8" x14ac:dyDescent="0.25">
      <c r="A50" s="18"/>
      <c r="B50" s="12"/>
      <c r="C50" s="12"/>
      <c r="D50" s="12"/>
      <c r="E50" s="13"/>
      <c r="F50" s="18"/>
      <c r="G50" s="12"/>
      <c r="H50" s="14">
        <f>IF(OR($B50="",$E50=""),"",SUMIFS($E$6:$E50,$B$6:$B50,$B50,$C$6:$C50,"Crédit")-SUMIFS($E$6:$E50,$B$6:$B50,$B50,$C$6:$C50,"Remboursement"))</f>
      </c>
    </row>
    <row r="51" spans="1:8" x14ac:dyDescent="0.25">
      <c r="A51" s="18"/>
      <c r="B51" s="12"/>
      <c r="C51" s="12"/>
      <c r="D51" s="12"/>
      <c r="E51" s="13"/>
      <c r="F51" s="18"/>
      <c r="G51" s="12"/>
      <c r="H51" s="14">
        <f>IF(OR($B51="",$E51=""),"",SUMIFS($E$6:$E51,$B$6:$B51,$B51,$C$6:$C51,"Crédit")-SUMIFS($E$6:$E51,$B$6:$B51,$B51,$C$6:$C51,"Remboursement"))</f>
      </c>
    </row>
    <row r="52" spans="1:8" x14ac:dyDescent="0.25">
      <c r="A52" s="18"/>
      <c r="B52" s="12"/>
      <c r="C52" s="12"/>
      <c r="D52" s="12"/>
      <c r="E52" s="13"/>
      <c r="F52" s="18"/>
      <c r="G52" s="12"/>
      <c r="H52" s="14">
        <f>IF(OR($B52="",$E52=""),"",SUMIFS($E$6:$E52,$B$6:$B52,$B52,$C$6:$C52,"Crédit")-SUMIFS($E$6:$E52,$B$6:$B52,$B52,$C$6:$C52,"Remboursement"))</f>
      </c>
    </row>
    <row r="53" spans="1:8" x14ac:dyDescent="0.25">
      <c r="A53" s="18"/>
      <c r="B53" s="12"/>
      <c r="C53" s="12"/>
      <c r="D53" s="12"/>
      <c r="E53" s="13"/>
      <c r="F53" s="18"/>
      <c r="G53" s="12"/>
      <c r="H53" s="14">
        <f>IF(OR($B53="",$E53=""),"",SUMIFS($E$6:$E53,$B$6:$B53,$B53,$C$6:$C53,"Crédit")-SUMIFS($E$6:$E53,$B$6:$B53,$B53,$C$6:$C53,"Remboursement"))</f>
      </c>
    </row>
    <row r="54" spans="1:8" x14ac:dyDescent="0.25">
      <c r="A54" s="18"/>
      <c r="B54" s="12"/>
      <c r="C54" s="12"/>
      <c r="D54" s="12"/>
      <c r="E54" s="13"/>
      <c r="F54" s="18"/>
      <c r="G54" s="12"/>
      <c r="H54" s="14">
        <f>IF(OR($B54="",$E54=""),"",SUMIFS($E$6:$E54,$B$6:$B54,$B54,$C$6:$C54,"Crédit")-SUMIFS($E$6:$E54,$B$6:$B54,$B54,$C$6:$C54,"Remboursement"))</f>
      </c>
    </row>
    <row r="55" spans="1:8" x14ac:dyDescent="0.25">
      <c r="A55" s="18"/>
      <c r="B55" s="12"/>
      <c r="C55" s="12"/>
      <c r="D55" s="12"/>
      <c r="E55" s="13"/>
      <c r="F55" s="18"/>
      <c r="G55" s="12"/>
      <c r="H55" s="14">
        <f>IF(OR($B55="",$E55=""),"",SUMIFS($E$6:$E55,$B$6:$B55,$B55,$C$6:$C55,"Crédit")-SUMIFS($E$6:$E55,$B$6:$B55,$B55,$C$6:$C55,"Remboursement"))</f>
      </c>
    </row>
    <row r="56" spans="1:8" x14ac:dyDescent="0.25">
      <c r="A56" s="18"/>
      <c r="B56" s="12"/>
      <c r="C56" s="12"/>
      <c r="D56" s="12"/>
      <c r="E56" s="13"/>
      <c r="F56" s="18"/>
      <c r="G56" s="12"/>
      <c r="H56" s="14">
        <f>IF(OR($B56="",$E56=""),"",SUMIFS($E$6:$E56,$B$6:$B56,$B56,$C$6:$C56,"Crédit")-SUMIFS($E$6:$E56,$B$6:$B56,$B56,$C$6:$C56,"Remboursement"))</f>
      </c>
    </row>
    <row r="57" spans="1:8" x14ac:dyDescent="0.25">
      <c r="A57" s="18"/>
      <c r="B57" s="12"/>
      <c r="C57" s="12"/>
      <c r="D57" s="12"/>
      <c r="E57" s="13"/>
      <c r="F57" s="18"/>
      <c r="G57" s="12"/>
      <c r="H57" s="14">
        <f>IF(OR($B57="",$E57=""),"",SUMIFS($E$6:$E57,$B$6:$B57,$B57,$C$6:$C57,"Crédit")-SUMIFS($E$6:$E57,$B$6:$B57,$B57,$C$6:$C57,"Remboursement"))</f>
      </c>
    </row>
    <row r="58" spans="1:8" x14ac:dyDescent="0.25">
      <c r="A58" s="18"/>
      <c r="B58" s="12"/>
      <c r="C58" s="12"/>
      <c r="D58" s="12"/>
      <c r="E58" s="13"/>
      <c r="F58" s="18"/>
      <c r="G58" s="12"/>
      <c r="H58" s="14">
        <f>IF(OR($B58="",$E58=""),"",SUMIFS($E$6:$E58,$B$6:$B58,$B58,$C$6:$C58,"Crédit")-SUMIFS($E$6:$E58,$B$6:$B58,$B58,$C$6:$C58,"Remboursement"))</f>
      </c>
    </row>
    <row r="59" spans="1:8" x14ac:dyDescent="0.25">
      <c r="A59" s="18"/>
      <c r="B59" s="12"/>
      <c r="C59" s="12"/>
      <c r="D59" s="12"/>
      <c r="E59" s="13"/>
      <c r="F59" s="18"/>
      <c r="G59" s="12"/>
      <c r="H59" s="14">
        <f>IF(OR($B59="",$E59=""),"",SUMIFS($E$6:$E59,$B$6:$B59,$B59,$C$6:$C59,"Crédit")-SUMIFS($E$6:$E59,$B$6:$B59,$B59,$C$6:$C59,"Remboursement"))</f>
      </c>
    </row>
    <row r="60" spans="1:8" x14ac:dyDescent="0.25">
      <c r="A60" s="18"/>
      <c r="B60" s="12"/>
      <c r="C60" s="12"/>
      <c r="D60" s="12"/>
      <c r="E60" s="13"/>
      <c r="F60" s="18"/>
      <c r="G60" s="12"/>
      <c r="H60" s="14">
        <f>IF(OR($B60="",$E60=""),"",SUMIFS($E$6:$E60,$B$6:$B60,$B60,$C$6:$C60,"Crédit")-SUMIFS($E$6:$E60,$B$6:$B60,$B60,$C$6:$C60,"Remboursement"))</f>
      </c>
    </row>
    <row r="61" spans="1:8" x14ac:dyDescent="0.25">
      <c r="A61" s="18"/>
      <c r="B61" s="12"/>
      <c r="C61" s="12"/>
      <c r="D61" s="12"/>
      <c r="E61" s="13"/>
      <c r="F61" s="18"/>
      <c r="G61" s="12"/>
      <c r="H61" s="14">
        <f>IF(OR($B61="",$E61=""),"",SUMIFS($E$6:$E61,$B$6:$B61,$B61,$C$6:$C61,"Crédit")-SUMIFS($E$6:$E61,$B$6:$B61,$B61,$C$6:$C61,"Remboursement"))</f>
      </c>
    </row>
    <row r="62" spans="1:8" x14ac:dyDescent="0.25">
      <c r="A62" s="18"/>
      <c r="B62" s="12"/>
      <c r="C62" s="12"/>
      <c r="D62" s="12"/>
      <c r="E62" s="13"/>
      <c r="F62" s="18"/>
      <c r="G62" s="12"/>
      <c r="H62" s="14">
        <f>IF(OR($B62="",$E62=""),"",SUMIFS($E$6:$E62,$B$6:$B62,$B62,$C$6:$C62,"Crédit")-SUMIFS($E$6:$E62,$B$6:$B62,$B62,$C$6:$C62,"Remboursement"))</f>
      </c>
    </row>
    <row r="63" spans="1:8" x14ac:dyDescent="0.25">
      <c r="A63" s="18"/>
      <c r="B63" s="12"/>
      <c r="C63" s="12"/>
      <c r="D63" s="12"/>
      <c r="E63" s="13"/>
      <c r="F63" s="18"/>
      <c r="G63" s="12"/>
      <c r="H63" s="14">
        <f>IF(OR($B63="",$E63=""),"",SUMIFS($E$6:$E63,$B$6:$B63,$B63,$C$6:$C63,"Crédit")-SUMIFS($E$6:$E63,$B$6:$B63,$B63,$C$6:$C63,"Remboursement"))</f>
      </c>
    </row>
    <row r="64" spans="1:8" x14ac:dyDescent="0.25">
      <c r="A64" s="18"/>
      <c r="B64" s="12"/>
      <c r="C64" s="12"/>
      <c r="D64" s="12"/>
      <c r="E64" s="13"/>
      <c r="F64" s="18"/>
      <c r="G64" s="12"/>
      <c r="H64" s="14">
        <f>IF(OR($B64="",$E64=""),"",SUMIFS($E$6:$E64,$B$6:$B64,$B64,$C$6:$C64,"Crédit")-SUMIFS($E$6:$E64,$B$6:$B64,$B64,$C$6:$C64,"Remboursement"))</f>
      </c>
    </row>
    <row r="65" spans="1:8" x14ac:dyDescent="0.25">
      <c r="A65" s="18"/>
      <c r="B65" s="12"/>
      <c r="C65" s="12"/>
      <c r="D65" s="12"/>
      <c r="E65" s="13"/>
      <c r="F65" s="18"/>
      <c r="G65" s="12"/>
      <c r="H65" s="14">
        <f>IF(OR($B65="",$E65=""),"",SUMIFS($E$6:$E65,$B$6:$B65,$B65,$C$6:$C65,"Crédit")-SUMIFS($E$6:$E65,$B$6:$B65,$B65,$C$6:$C65,"Remboursement"))</f>
      </c>
    </row>
    <row r="66" spans="1:8" x14ac:dyDescent="0.25">
      <c r="A66" s="18"/>
      <c r="B66" s="12"/>
      <c r="C66" s="12"/>
      <c r="D66" s="12"/>
      <c r="E66" s="13"/>
      <c r="F66" s="18"/>
      <c r="G66" s="12"/>
      <c r="H66" s="14">
        <f>IF(OR($B66="",$E66=""),"",SUMIFS($E$6:$E66,$B$6:$B66,$B66,$C$6:$C66,"Crédit")-SUMIFS($E$6:$E66,$B$6:$B66,$B66,$C$6:$C66,"Remboursement"))</f>
      </c>
    </row>
    <row r="67" spans="1:8" x14ac:dyDescent="0.25">
      <c r="A67" s="18"/>
      <c r="B67" s="12"/>
      <c r="C67" s="12"/>
      <c r="D67" s="12"/>
      <c r="E67" s="13"/>
      <c r="F67" s="18"/>
      <c r="G67" s="12"/>
      <c r="H67" s="14">
        <f>IF(OR($B67="",$E67=""),"",SUMIFS($E$6:$E67,$B$6:$B67,$B67,$C$6:$C67,"Crédit")-SUMIFS($E$6:$E67,$B$6:$B67,$B67,$C$6:$C67,"Remboursement"))</f>
      </c>
    </row>
    <row r="68" spans="1:8" x14ac:dyDescent="0.25">
      <c r="A68" s="18"/>
      <c r="B68" s="12"/>
      <c r="C68" s="12"/>
      <c r="D68" s="12"/>
      <c r="E68" s="13"/>
      <c r="F68" s="18"/>
      <c r="G68" s="12"/>
      <c r="H68" s="14">
        <f>IF(OR($B68="",$E68=""),"",SUMIFS($E$6:$E68,$B$6:$B68,$B68,$C$6:$C68,"Crédit")-SUMIFS($E$6:$E68,$B$6:$B68,$B68,$C$6:$C68,"Remboursement"))</f>
      </c>
    </row>
    <row r="69" spans="1:8" x14ac:dyDescent="0.25">
      <c r="A69" s="18"/>
      <c r="B69" s="12"/>
      <c r="C69" s="12"/>
      <c r="D69" s="12"/>
      <c r="E69" s="13"/>
      <c r="F69" s="18"/>
      <c r="G69" s="12"/>
      <c r="H69" s="14">
        <f>IF(OR($B69="",$E69=""),"",SUMIFS($E$6:$E69,$B$6:$B69,$B69,$C$6:$C69,"Crédit")-SUMIFS($E$6:$E69,$B$6:$B69,$B69,$C$6:$C69,"Remboursement"))</f>
      </c>
    </row>
    <row r="70" spans="1:8" x14ac:dyDescent="0.25">
      <c r="A70" s="18"/>
      <c r="B70" s="12"/>
      <c r="C70" s="12"/>
      <c r="D70" s="12"/>
      <c r="E70" s="13"/>
      <c r="F70" s="18"/>
      <c r="G70" s="12"/>
      <c r="H70" s="14">
        <f>IF(OR($B70="",$E70=""),"",SUMIFS($E$6:$E70,$B$6:$B70,$B70,$C$6:$C70,"Crédit")-SUMIFS($E$6:$E70,$B$6:$B70,$B70,$C$6:$C70,"Remboursement"))</f>
      </c>
    </row>
    <row r="71" spans="1:8" x14ac:dyDescent="0.25">
      <c r="A71" s="18"/>
      <c r="B71" s="12"/>
      <c r="C71" s="12"/>
      <c r="D71" s="12"/>
      <c r="E71" s="13"/>
      <c r="F71" s="18"/>
      <c r="G71" s="12"/>
      <c r="H71" s="14">
        <f>IF(OR($B71="",$E71=""),"",SUMIFS($E$6:$E71,$B$6:$B71,$B71,$C$6:$C71,"Crédit")-SUMIFS($E$6:$E71,$B$6:$B71,$B71,$C$6:$C71,"Remboursement"))</f>
      </c>
    </row>
    <row r="72" spans="1:8" x14ac:dyDescent="0.25">
      <c r="A72" s="18"/>
      <c r="B72" s="12"/>
      <c r="C72" s="12"/>
      <c r="D72" s="12"/>
      <c r="E72" s="13"/>
      <c r="F72" s="18"/>
      <c r="G72" s="12"/>
      <c r="H72" s="14">
        <f>IF(OR($B72="",$E72=""),"",SUMIFS($E$6:$E72,$B$6:$B72,$B72,$C$6:$C72,"Crédit")-SUMIFS($E$6:$E72,$B$6:$B72,$B72,$C$6:$C72,"Remboursement"))</f>
      </c>
    </row>
    <row r="73" spans="1:8" x14ac:dyDescent="0.25">
      <c r="A73" s="18"/>
      <c r="B73" s="12"/>
      <c r="C73" s="12"/>
      <c r="D73" s="12"/>
      <c r="E73" s="13"/>
      <c r="F73" s="18"/>
      <c r="G73" s="12"/>
      <c r="H73" s="14">
        <f>IF(OR($B73="",$E73=""),"",SUMIFS($E$6:$E73,$B$6:$B73,$B73,$C$6:$C73,"Crédit")-SUMIFS($E$6:$E73,$B$6:$B73,$B73,$C$6:$C73,"Remboursement"))</f>
      </c>
    </row>
    <row r="74" spans="1:8" x14ac:dyDescent="0.25">
      <c r="A74" s="18"/>
      <c r="B74" s="12"/>
      <c r="C74" s="12"/>
      <c r="D74" s="12"/>
      <c r="E74" s="13"/>
      <c r="F74" s="18"/>
      <c r="G74" s="12"/>
      <c r="H74" s="14">
        <f>IF(OR($B74="",$E74=""),"",SUMIFS($E$6:$E74,$B$6:$B74,$B74,$C$6:$C74,"Crédit")-SUMIFS($E$6:$E74,$B$6:$B74,$B74,$C$6:$C74,"Remboursement"))</f>
      </c>
    </row>
    <row r="75" spans="1:8" x14ac:dyDescent="0.25">
      <c r="A75" s="18"/>
      <c r="B75" s="12"/>
      <c r="C75" s="12"/>
      <c r="D75" s="12"/>
      <c r="E75" s="13"/>
      <c r="F75" s="18"/>
      <c r="G75" s="12"/>
      <c r="H75" s="14">
        <f>IF(OR($B75="",$E75=""),"",SUMIFS($E$6:$E75,$B$6:$B75,$B75,$C$6:$C75,"Crédit")-SUMIFS($E$6:$E75,$B$6:$B75,$B75,$C$6:$C75,"Remboursement"))</f>
      </c>
    </row>
    <row r="76" spans="1:8" x14ac:dyDescent="0.25">
      <c r="A76" s="18"/>
      <c r="B76" s="12"/>
      <c r="C76" s="12"/>
      <c r="D76" s="12"/>
      <c r="E76" s="13"/>
      <c r="F76" s="18"/>
      <c r="G76" s="12"/>
      <c r="H76" s="14">
        <f>IF(OR($B76="",$E76=""),"",SUMIFS($E$6:$E76,$B$6:$B76,$B76,$C$6:$C76,"Crédit")-SUMIFS($E$6:$E76,$B$6:$B76,$B76,$C$6:$C76,"Remboursement"))</f>
      </c>
    </row>
    <row r="77" spans="1:8" x14ac:dyDescent="0.25">
      <c r="A77" s="18"/>
      <c r="B77" s="12"/>
      <c r="C77" s="12"/>
      <c r="D77" s="12"/>
      <c r="E77" s="13"/>
      <c r="F77" s="18"/>
      <c r="G77" s="12"/>
      <c r="H77" s="14">
        <f>IF(OR($B77="",$E77=""),"",SUMIFS($E$6:$E77,$B$6:$B77,$B77,$C$6:$C77,"Crédit")-SUMIFS($E$6:$E77,$B$6:$B77,$B77,$C$6:$C77,"Remboursement"))</f>
      </c>
    </row>
    <row r="78" spans="1:8" x14ac:dyDescent="0.25">
      <c r="A78" s="18"/>
      <c r="B78" s="12"/>
      <c r="C78" s="12"/>
      <c r="D78" s="12"/>
      <c r="E78" s="13"/>
      <c r="F78" s="18"/>
      <c r="G78" s="12"/>
      <c r="H78" s="14">
        <f>IF(OR($B78="",$E78=""),"",SUMIFS($E$6:$E78,$B$6:$B78,$B78,$C$6:$C78,"Crédit")-SUMIFS($E$6:$E78,$B$6:$B78,$B78,$C$6:$C78,"Remboursement"))</f>
      </c>
    </row>
    <row r="79" spans="1:8" x14ac:dyDescent="0.25">
      <c r="A79" s="18"/>
      <c r="B79" s="12"/>
      <c r="C79" s="12"/>
      <c r="D79" s="12"/>
      <c r="E79" s="13"/>
      <c r="F79" s="18"/>
      <c r="G79" s="12"/>
      <c r="H79" s="14">
        <f>IF(OR($B79="",$E79=""),"",SUMIFS($E$6:$E79,$B$6:$B79,$B79,$C$6:$C79,"Crédit")-SUMIFS($E$6:$E79,$B$6:$B79,$B79,$C$6:$C79,"Remboursement"))</f>
      </c>
    </row>
    <row r="80" spans="1:8" x14ac:dyDescent="0.25">
      <c r="A80" s="18"/>
      <c r="B80" s="12"/>
      <c r="C80" s="12"/>
      <c r="D80" s="12"/>
      <c r="E80" s="13"/>
      <c r="F80" s="18"/>
      <c r="G80" s="12"/>
      <c r="H80" s="14">
        <f>IF(OR($B80="",$E80=""),"",SUMIFS($E$6:$E80,$B$6:$B80,$B80,$C$6:$C80,"Crédit")-SUMIFS($E$6:$E80,$B$6:$B80,$B80,$C$6:$C80,"Remboursement"))</f>
      </c>
    </row>
    <row r="81" spans="1:8" x14ac:dyDescent="0.25">
      <c r="A81" s="18"/>
      <c r="B81" s="12"/>
      <c r="C81" s="12"/>
      <c r="D81" s="12"/>
      <c r="E81" s="13"/>
      <c r="F81" s="18"/>
      <c r="G81" s="12"/>
      <c r="H81" s="14">
        <f>IF(OR($B81="",$E81=""),"",SUMIFS($E$6:$E81,$B$6:$B81,$B81,$C$6:$C81,"Crédit")-SUMIFS($E$6:$E81,$B$6:$B81,$B81,$C$6:$C81,"Remboursement"))</f>
      </c>
    </row>
    <row r="82" spans="1:8" x14ac:dyDescent="0.25">
      <c r="A82" s="18"/>
      <c r="B82" s="12"/>
      <c r="C82" s="12"/>
      <c r="D82" s="12"/>
      <c r="E82" s="13"/>
      <c r="F82" s="18"/>
      <c r="G82" s="12"/>
      <c r="H82" s="14">
        <f>IF(OR($B82="",$E82=""),"",SUMIFS($E$6:$E82,$B$6:$B82,$B82,$C$6:$C82,"Crédit")-SUMIFS($E$6:$E82,$B$6:$B82,$B82,$C$6:$C82,"Remboursement"))</f>
      </c>
    </row>
    <row r="83" spans="1:8" x14ac:dyDescent="0.25">
      <c r="A83" s="18"/>
      <c r="B83" s="12"/>
      <c r="C83" s="12"/>
      <c r="D83" s="12"/>
      <c r="E83" s="13"/>
      <c r="F83" s="18"/>
      <c r="G83" s="12"/>
      <c r="H83" s="14">
        <f>IF(OR($B83="",$E83=""),"",SUMIFS($E$6:$E83,$B$6:$B83,$B83,$C$6:$C83,"Crédit")-SUMIFS($E$6:$E83,$B$6:$B83,$B83,$C$6:$C83,"Remboursement"))</f>
      </c>
    </row>
    <row r="84" spans="1:8" x14ac:dyDescent="0.25">
      <c r="A84" s="18"/>
      <c r="B84" s="12"/>
      <c r="C84" s="12"/>
      <c r="D84" s="12"/>
      <c r="E84" s="13"/>
      <c r="F84" s="18"/>
      <c r="G84" s="12"/>
      <c r="H84" s="14">
        <f>IF(OR($B84="",$E84=""),"",SUMIFS($E$6:$E84,$B$6:$B84,$B84,$C$6:$C84,"Crédit")-SUMIFS($E$6:$E84,$B$6:$B84,$B84,$C$6:$C84,"Remboursement"))</f>
      </c>
    </row>
    <row r="85" spans="1:8" x14ac:dyDescent="0.25">
      <c r="A85" s="18"/>
      <c r="B85" s="12"/>
      <c r="C85" s="12"/>
      <c r="D85" s="12"/>
      <c r="E85" s="13"/>
      <c r="F85" s="18"/>
      <c r="G85" s="12"/>
      <c r="H85" s="14">
        <f>IF(OR($B85="",$E85=""),"",SUMIFS($E$6:$E85,$B$6:$B85,$B85,$C$6:$C85,"Crédit")-SUMIFS($E$6:$E85,$B$6:$B85,$B85,$C$6:$C85,"Remboursement"))</f>
      </c>
    </row>
    <row r="86" spans="1:8" x14ac:dyDescent="0.25">
      <c r="A86" s="18"/>
      <c r="B86" s="12"/>
      <c r="C86" s="12"/>
      <c r="D86" s="12"/>
      <c r="E86" s="13"/>
      <c r="F86" s="18"/>
      <c r="G86" s="12"/>
      <c r="H86" s="14">
        <f>IF(OR($B86="",$E86=""),"",SUMIFS($E$6:$E86,$B$6:$B86,$B86,$C$6:$C86,"Crédit")-SUMIFS($E$6:$E86,$B$6:$B86,$B86,$C$6:$C86,"Remboursement"))</f>
      </c>
    </row>
    <row r="87" spans="1:8" x14ac:dyDescent="0.25">
      <c r="A87" s="18"/>
      <c r="B87" s="12"/>
      <c r="C87" s="12"/>
      <c r="D87" s="12"/>
      <c r="E87" s="13"/>
      <c r="F87" s="18"/>
      <c r="G87" s="12"/>
      <c r="H87" s="14">
        <f>IF(OR($B87="",$E87=""),"",SUMIFS($E$6:$E87,$B$6:$B87,$B87,$C$6:$C87,"Crédit")-SUMIFS($E$6:$E87,$B$6:$B87,$B87,$C$6:$C87,"Remboursement"))</f>
      </c>
    </row>
    <row r="88" spans="1:8" x14ac:dyDescent="0.25">
      <c r="A88" s="18"/>
      <c r="B88" s="12"/>
      <c r="C88" s="12"/>
      <c r="D88" s="12"/>
      <c r="E88" s="13"/>
      <c r="F88" s="18"/>
      <c r="G88" s="12"/>
      <c r="H88" s="14">
        <f>IF(OR($B88="",$E88=""),"",SUMIFS($E$6:$E88,$B$6:$B88,$B88,$C$6:$C88,"Crédit")-SUMIFS($E$6:$E88,$B$6:$B88,$B88,$C$6:$C88,"Remboursement"))</f>
      </c>
    </row>
    <row r="89" spans="1:8" x14ac:dyDescent="0.25">
      <c r="A89" s="18"/>
      <c r="B89" s="12"/>
      <c r="C89" s="12"/>
      <c r="D89" s="12"/>
      <c r="E89" s="13"/>
      <c r="F89" s="18"/>
      <c r="G89" s="12"/>
      <c r="H89" s="14">
        <f>IF(OR($B89="",$E89=""),"",SUMIFS($E$6:$E89,$B$6:$B89,$B89,$C$6:$C89,"Crédit")-SUMIFS($E$6:$E89,$B$6:$B89,$B89,$C$6:$C89,"Remboursement"))</f>
      </c>
    </row>
    <row r="90" spans="1:8" x14ac:dyDescent="0.25">
      <c r="A90" s="18"/>
      <c r="B90" s="12"/>
      <c r="C90" s="12"/>
      <c r="D90" s="12"/>
      <c r="E90" s="13"/>
      <c r="F90" s="18"/>
      <c r="G90" s="12"/>
      <c r="H90" s="14">
        <f>IF(OR($B90="",$E90=""),"",SUMIFS($E$6:$E90,$B$6:$B90,$B90,$C$6:$C90,"Crédit")-SUMIFS($E$6:$E90,$B$6:$B90,$B90,$C$6:$C90,"Remboursement"))</f>
      </c>
    </row>
    <row r="91" spans="1:8" x14ac:dyDescent="0.25">
      <c r="A91" s="18"/>
      <c r="B91" s="12"/>
      <c r="C91" s="12"/>
      <c r="D91" s="12"/>
      <c r="E91" s="13"/>
      <c r="F91" s="18"/>
      <c r="G91" s="12"/>
      <c r="H91" s="14">
        <f>IF(OR($B91="",$E91=""),"",SUMIFS($E$6:$E91,$B$6:$B91,$B91,$C$6:$C91,"Crédit")-SUMIFS($E$6:$E91,$B$6:$B91,$B91,$C$6:$C91,"Remboursement"))</f>
      </c>
    </row>
    <row r="92" spans="1:8" x14ac:dyDescent="0.25">
      <c r="A92" s="18"/>
      <c r="B92" s="12"/>
      <c r="C92" s="12"/>
      <c r="D92" s="12"/>
      <c r="E92" s="13"/>
      <c r="F92" s="18"/>
      <c r="G92" s="12"/>
      <c r="H92" s="14">
        <f>IF(OR($B92="",$E92=""),"",SUMIFS($E$6:$E92,$B$6:$B92,$B92,$C$6:$C92,"Crédit")-SUMIFS($E$6:$E92,$B$6:$B92,$B92,$C$6:$C92,"Remboursement"))</f>
      </c>
    </row>
    <row r="93" spans="1:8" x14ac:dyDescent="0.25">
      <c r="A93" s="18"/>
      <c r="B93" s="12"/>
      <c r="C93" s="12"/>
      <c r="D93" s="12"/>
      <c r="E93" s="13"/>
      <c r="F93" s="18"/>
      <c r="G93" s="12"/>
      <c r="H93" s="14">
        <f>IF(OR($B93="",$E93=""),"",SUMIFS($E$6:$E93,$B$6:$B93,$B93,$C$6:$C93,"Crédit")-SUMIFS($E$6:$E93,$B$6:$B93,$B93,$C$6:$C93,"Remboursement"))</f>
      </c>
    </row>
    <row r="94" spans="1:8" x14ac:dyDescent="0.25">
      <c r="A94" s="18"/>
      <c r="B94" s="12"/>
      <c r="C94" s="12"/>
      <c r="D94" s="12"/>
      <c r="E94" s="13"/>
      <c r="F94" s="18"/>
      <c r="G94" s="12"/>
      <c r="H94" s="14">
        <f>IF(OR($B94="",$E94=""),"",SUMIFS($E$6:$E94,$B$6:$B94,$B94,$C$6:$C94,"Crédit")-SUMIFS($E$6:$E94,$B$6:$B94,$B94,$C$6:$C94,"Remboursement"))</f>
      </c>
    </row>
    <row r="95" spans="1:8" x14ac:dyDescent="0.25">
      <c r="A95" s="18"/>
      <c r="B95" s="12"/>
      <c r="C95" s="12"/>
      <c r="D95" s="12"/>
      <c r="E95" s="13"/>
      <c r="F95" s="18"/>
      <c r="G95" s="12"/>
      <c r="H95" s="14">
        <f>IF(OR($B95="",$E95=""),"",SUMIFS($E$6:$E95,$B$6:$B95,$B95,$C$6:$C95,"Crédit")-SUMIFS($E$6:$E95,$B$6:$B95,$B95,$C$6:$C95,"Remboursement"))</f>
      </c>
    </row>
    <row r="96" spans="1:8" x14ac:dyDescent="0.25">
      <c r="A96" s="18"/>
      <c r="B96" s="12"/>
      <c r="C96" s="12"/>
      <c r="D96" s="12"/>
      <c r="E96" s="13"/>
      <c r="F96" s="18"/>
      <c r="G96" s="12"/>
      <c r="H96" s="14">
        <f>IF(OR($B96="",$E96=""),"",SUMIFS($E$6:$E96,$B$6:$B96,$B96,$C$6:$C96,"Crédit")-SUMIFS($E$6:$E96,$B$6:$B96,$B96,$C$6:$C96,"Remboursement"))</f>
      </c>
    </row>
    <row r="97" spans="1:8" x14ac:dyDescent="0.25">
      <c r="A97" s="18"/>
      <c r="B97" s="12"/>
      <c r="C97" s="12"/>
      <c r="D97" s="12"/>
      <c r="E97" s="13"/>
      <c r="F97" s="18"/>
      <c r="G97" s="12"/>
      <c r="H97" s="14">
        <f>IF(OR($B97="",$E97=""),"",SUMIFS($E$6:$E97,$B$6:$B97,$B97,$C$6:$C97,"Crédit")-SUMIFS($E$6:$E97,$B$6:$B97,$B97,$C$6:$C97,"Remboursement"))</f>
      </c>
    </row>
    <row r="98" spans="1:8" x14ac:dyDescent="0.25">
      <c r="A98" s="18"/>
      <c r="B98" s="12"/>
      <c r="C98" s="12"/>
      <c r="D98" s="12"/>
      <c r="E98" s="13"/>
      <c r="F98" s="18"/>
      <c r="G98" s="12"/>
      <c r="H98" s="14">
        <f>IF(OR($B98="",$E98=""),"",SUMIFS($E$6:$E98,$B$6:$B98,$B98,$C$6:$C98,"Crédit")-SUMIFS($E$6:$E98,$B$6:$B98,$B98,$C$6:$C98,"Remboursement"))</f>
      </c>
    </row>
    <row r="99" spans="1:8" x14ac:dyDescent="0.25">
      <c r="A99" s="18"/>
      <c r="B99" s="12"/>
      <c r="C99" s="12"/>
      <c r="D99" s="12"/>
      <c r="E99" s="13"/>
      <c r="F99" s="18"/>
      <c r="G99" s="12"/>
      <c r="H99" s="14">
        <f>IF(OR($B99="",$E99=""),"",SUMIFS($E$6:$E99,$B$6:$B99,$B99,$C$6:$C99,"Crédit")-SUMIFS($E$6:$E99,$B$6:$B99,$B99,$C$6:$C99,"Remboursement"))</f>
      </c>
    </row>
    <row r="100" spans="1:8" x14ac:dyDescent="0.25">
      <c r="A100" s="18"/>
      <c r="B100" s="12"/>
      <c r="C100" s="12"/>
      <c r="D100" s="12"/>
      <c r="E100" s="13"/>
      <c r="F100" s="18"/>
      <c r="G100" s="12"/>
      <c r="H100" s="14">
        <f>IF(OR($B100="",$E100=""),"",SUMIFS($E$6:$E100,$B$6:$B100,$B100,$C$6:$C100,"Crédit")-SUMIFS($E$6:$E100,$B$6:$B100,$B100,$C$6:$C100,"Remboursement"))</f>
      </c>
    </row>
    <row r="101" spans="1:8" x14ac:dyDescent="0.25">
      <c r="A101" s="18"/>
      <c r="B101" s="12"/>
      <c r="C101" s="12"/>
      <c r="D101" s="12"/>
      <c r="E101" s="13"/>
      <c r="F101" s="18"/>
      <c r="G101" s="12"/>
      <c r="H101" s="14">
        <f>IF(OR($B101="",$E101=""),"",SUMIFS($E$6:$E101,$B$6:$B101,$B101,$C$6:$C101,"Crédit")-SUMIFS($E$6:$E101,$B$6:$B101,$B101,$C$6:$C101,"Remboursement"))</f>
      </c>
    </row>
    <row r="102" spans="1:8" x14ac:dyDescent="0.25">
      <c r="A102" s="18"/>
      <c r="B102" s="12"/>
      <c r="C102" s="12"/>
      <c r="D102" s="12"/>
      <c r="E102" s="13"/>
      <c r="F102" s="18"/>
      <c r="G102" s="12"/>
      <c r="H102" s="14">
        <f>IF(OR($B102="",$E102=""),"",SUMIFS($E$6:$E102,$B$6:$B102,$B102,$C$6:$C102,"Crédit")-SUMIFS($E$6:$E102,$B$6:$B102,$B102,$C$6:$C102,"Remboursement"))</f>
      </c>
    </row>
    <row r="103" spans="1:8" x14ac:dyDescent="0.25">
      <c r="A103" s="18"/>
      <c r="B103" s="12"/>
      <c r="C103" s="12"/>
      <c r="D103" s="12"/>
      <c r="E103" s="13"/>
      <c r="F103" s="18"/>
      <c r="G103" s="12"/>
      <c r="H103" s="14">
        <f>IF(OR($B103="",$E103=""),"",SUMIFS($E$6:$E103,$B$6:$B103,$B103,$C$6:$C103,"Crédit")-SUMIFS($E$6:$E103,$B$6:$B103,$B103,$C$6:$C103,"Remboursement"))</f>
      </c>
    </row>
    <row r="104" spans="1:8" x14ac:dyDescent="0.25">
      <c r="A104" s="18"/>
      <c r="B104" s="12"/>
      <c r="C104" s="12"/>
      <c r="D104" s="12"/>
      <c r="E104" s="13"/>
      <c r="F104" s="18"/>
      <c r="G104" s="12"/>
      <c r="H104" s="14">
        <f>IF(OR($B104="",$E104=""),"",SUMIFS($E$6:$E104,$B$6:$B104,$B104,$C$6:$C104,"Crédit")-SUMIFS($E$6:$E104,$B$6:$B104,$B104,$C$6:$C104,"Remboursement"))</f>
      </c>
    </row>
    <row r="105" spans="1:8" x14ac:dyDescent="0.25">
      <c r="A105" s="18"/>
      <c r="B105" s="12"/>
      <c r="C105" s="12"/>
      <c r="D105" s="12"/>
      <c r="E105" s="13"/>
      <c r="F105" s="18"/>
      <c r="G105" s="12"/>
      <c r="H105" s="14">
        <f>IF(OR($B105="",$E105=""),"",SUMIFS($E$6:$E105,$B$6:$B105,$B105,$C$6:$C105,"Crédit")-SUMIFS($E$6:$E105,$B$6:$B105,$B105,$C$6:$C105,"Remboursement"))</f>
      </c>
    </row>
    <row r="106" spans="1:8" x14ac:dyDescent="0.25">
      <c r="A106" s="18"/>
      <c r="B106" s="12"/>
      <c r="C106" s="12"/>
      <c r="D106" s="12"/>
      <c r="E106" s="13"/>
      <c r="F106" s="18"/>
      <c r="G106" s="12"/>
      <c r="H106" s="14">
        <f>IF(OR($B106="",$E106=""),"",SUMIFS($E$6:$E106,$B$6:$B106,$B106,$C$6:$C106,"Crédit")-SUMIFS($E$6:$E106,$B$6:$B106,$B106,$C$6:$C106,"Remboursement"))</f>
      </c>
    </row>
    <row r="107" spans="1:8" x14ac:dyDescent="0.25">
      <c r="A107" s="18"/>
      <c r="B107" s="12"/>
      <c r="C107" s="12"/>
      <c r="D107" s="12"/>
      <c r="E107" s="13"/>
      <c r="F107" s="18"/>
      <c r="G107" s="12"/>
      <c r="H107" s="14">
        <f>IF(OR($B107="",$E107=""),"",SUMIFS($E$6:$E107,$B$6:$B107,$B107,$C$6:$C107,"Crédit")-SUMIFS($E$6:$E107,$B$6:$B107,$B107,$C$6:$C107,"Remboursement"))</f>
      </c>
    </row>
    <row r="108" spans="1:8" x14ac:dyDescent="0.25">
      <c r="A108" s="18"/>
      <c r="B108" s="12"/>
      <c r="C108" s="12"/>
      <c r="D108" s="12"/>
      <c r="E108" s="13"/>
      <c r="F108" s="18"/>
      <c r="G108" s="12"/>
      <c r="H108" s="14">
        <f>IF(OR($B108="",$E108=""),"",SUMIFS($E$6:$E108,$B$6:$B108,$B108,$C$6:$C108,"Crédit")-SUMIFS($E$6:$E108,$B$6:$B108,$B108,$C$6:$C108,"Remboursement"))</f>
      </c>
    </row>
    <row r="109" spans="1:8" x14ac:dyDescent="0.25">
      <c r="A109" s="18"/>
      <c r="B109" s="12"/>
      <c r="C109" s="12"/>
      <c r="D109" s="12"/>
      <c r="E109" s="13"/>
      <c r="F109" s="18"/>
      <c r="G109" s="12"/>
      <c r="H109" s="14">
        <f>IF(OR($B109="",$E109=""),"",SUMIFS($E$6:$E109,$B$6:$B109,$B109,$C$6:$C109,"Crédit")-SUMIFS($E$6:$E109,$B$6:$B109,$B109,$C$6:$C109,"Remboursement"))</f>
      </c>
    </row>
    <row r="110" spans="1:8" x14ac:dyDescent="0.25">
      <c r="A110" s="18"/>
      <c r="B110" s="12"/>
      <c r="C110" s="12"/>
      <c r="D110" s="12"/>
      <c r="E110" s="13"/>
      <c r="F110" s="18"/>
      <c r="G110" s="12"/>
      <c r="H110" s="14">
        <f>IF(OR($B110="",$E110=""),"",SUMIFS($E$6:$E110,$B$6:$B110,$B110,$C$6:$C110,"Crédit")-SUMIFS($E$6:$E110,$B$6:$B110,$B110,$C$6:$C110,"Remboursement"))</f>
      </c>
    </row>
    <row r="111" spans="1:8" x14ac:dyDescent="0.25">
      <c r="A111" s="18"/>
      <c r="B111" s="12"/>
      <c r="C111" s="12"/>
      <c r="D111" s="12"/>
      <c r="E111" s="13"/>
      <c r="F111" s="18"/>
      <c r="G111" s="12"/>
      <c r="H111" s="14">
        <f>IF(OR($B111="",$E111=""),"",SUMIFS($E$6:$E111,$B$6:$B111,$B111,$C$6:$C111,"Crédit")-SUMIFS($E$6:$E111,$B$6:$B111,$B111,$C$6:$C111,"Remboursement"))</f>
      </c>
    </row>
    <row r="112" spans="1:8" x14ac:dyDescent="0.25">
      <c r="A112" s="18"/>
      <c r="B112" s="12"/>
      <c r="C112" s="12"/>
      <c r="D112" s="12"/>
      <c r="E112" s="13"/>
      <c r="F112" s="18"/>
      <c r="G112" s="12"/>
      <c r="H112" s="14">
        <f>IF(OR($B112="",$E112=""),"",SUMIFS($E$6:$E112,$B$6:$B112,$B112,$C$6:$C112,"Crédit")-SUMIFS($E$6:$E112,$B$6:$B112,$B112,$C$6:$C112,"Remboursement"))</f>
      </c>
    </row>
    <row r="113" spans="1:8" x14ac:dyDescent="0.25">
      <c r="A113" s="18"/>
      <c r="B113" s="12"/>
      <c r="C113" s="12"/>
      <c r="D113" s="12"/>
      <c r="E113" s="13"/>
      <c r="F113" s="18"/>
      <c r="G113" s="12"/>
      <c r="H113" s="14">
        <f>IF(OR($B113="",$E113=""),"",SUMIFS($E$6:$E113,$B$6:$B113,$B113,$C$6:$C113,"Crédit")-SUMIFS($E$6:$E113,$B$6:$B113,$B113,$C$6:$C113,"Remboursement"))</f>
      </c>
    </row>
    <row r="114" spans="1:8" x14ac:dyDescent="0.25">
      <c r="A114" s="18"/>
      <c r="B114" s="12"/>
      <c r="C114" s="12"/>
      <c r="D114" s="12"/>
      <c r="E114" s="13"/>
      <c r="F114" s="18"/>
      <c r="G114" s="12"/>
      <c r="H114" s="14">
        <f>IF(OR($B114="",$E114=""),"",SUMIFS($E$6:$E114,$B$6:$B114,$B114,$C$6:$C114,"Crédit")-SUMIFS($E$6:$E114,$B$6:$B114,$B114,$C$6:$C114,"Remboursement"))</f>
      </c>
    </row>
    <row r="115" spans="1:8" x14ac:dyDescent="0.25">
      <c r="A115" s="18"/>
      <c r="B115" s="12"/>
      <c r="C115" s="12"/>
      <c r="D115" s="12"/>
      <c r="E115" s="13"/>
      <c r="F115" s="18"/>
      <c r="G115" s="12"/>
      <c r="H115" s="14">
        <f>IF(OR($B115="",$E115=""),"",SUMIFS($E$6:$E115,$B$6:$B115,$B115,$C$6:$C115,"Crédit")-SUMIFS($E$6:$E115,$B$6:$B115,$B115,$C$6:$C115,"Remboursement"))</f>
      </c>
    </row>
    <row r="116" spans="1:8" x14ac:dyDescent="0.25">
      <c r="A116" s="18"/>
      <c r="B116" s="12"/>
      <c r="C116" s="12"/>
      <c r="D116" s="12"/>
      <c r="E116" s="13"/>
      <c r="F116" s="18"/>
      <c r="G116" s="12"/>
      <c r="H116" s="14">
        <f>IF(OR($B116="",$E116=""),"",SUMIFS($E$6:$E116,$B$6:$B116,$B116,$C$6:$C116,"Crédit")-SUMIFS($E$6:$E116,$B$6:$B116,$B116,$C$6:$C116,"Remboursement"))</f>
      </c>
    </row>
    <row r="117" spans="1:8" x14ac:dyDescent="0.25">
      <c r="A117" s="18"/>
      <c r="B117" s="12"/>
      <c r="C117" s="12"/>
      <c r="D117" s="12"/>
      <c r="E117" s="13"/>
      <c r="F117" s="18"/>
      <c r="G117" s="12"/>
      <c r="H117" s="14">
        <f>IF(OR($B117="",$E117=""),"",SUMIFS($E$6:$E117,$B$6:$B117,$B117,$C$6:$C117,"Crédit")-SUMIFS($E$6:$E117,$B$6:$B117,$B117,$C$6:$C117,"Remboursement"))</f>
      </c>
    </row>
    <row r="118" spans="1:8" x14ac:dyDescent="0.25">
      <c r="A118" s="18"/>
      <c r="B118" s="12"/>
      <c r="C118" s="12"/>
      <c r="D118" s="12"/>
      <c r="E118" s="13"/>
      <c r="F118" s="18"/>
      <c r="G118" s="12"/>
      <c r="H118" s="14">
        <f>IF(OR($B118="",$E118=""),"",SUMIFS($E$6:$E118,$B$6:$B118,$B118,$C$6:$C118,"Crédit")-SUMIFS($E$6:$E118,$B$6:$B118,$B118,$C$6:$C118,"Remboursement"))</f>
      </c>
    </row>
    <row r="119" spans="1:8" x14ac:dyDescent="0.25">
      <c r="A119" s="18"/>
      <c r="B119" s="12"/>
      <c r="C119" s="12"/>
      <c r="D119" s="12"/>
      <c r="E119" s="13"/>
      <c r="F119" s="18"/>
      <c r="G119" s="12"/>
      <c r="H119" s="14">
        <f>IF(OR($B119="",$E119=""),"",SUMIFS($E$6:$E119,$B$6:$B119,$B119,$C$6:$C119,"Crédit")-SUMIFS($E$6:$E119,$B$6:$B119,$B119,$C$6:$C119,"Remboursement"))</f>
      </c>
    </row>
    <row r="120" spans="1:8" x14ac:dyDescent="0.25">
      <c r="A120" s="18"/>
      <c r="B120" s="12"/>
      <c r="C120" s="12"/>
      <c r="D120" s="12"/>
      <c r="E120" s="13"/>
      <c r="F120" s="18"/>
      <c r="G120" s="12"/>
      <c r="H120" s="14">
        <f>IF(OR($B120="",$E120=""),"",SUMIFS($E$6:$E120,$B$6:$B120,$B120,$C$6:$C120,"Crédit")-SUMIFS($E$6:$E120,$B$6:$B120,$B120,$C$6:$C120,"Remboursement"))</f>
      </c>
    </row>
    <row r="121" spans="1:8" x14ac:dyDescent="0.25">
      <c r="A121" s="18"/>
      <c r="B121" s="12"/>
      <c r="C121" s="12"/>
      <c r="D121" s="12"/>
      <c r="E121" s="13"/>
      <c r="F121" s="18"/>
      <c r="G121" s="12"/>
      <c r="H121" s="14">
        <f>IF(OR($B121="",$E121=""),"",SUMIFS($E$6:$E121,$B$6:$B121,$B121,$C$6:$C121,"Crédit")-SUMIFS($E$6:$E121,$B$6:$B121,$B121,$C$6:$C121,"Remboursement"))</f>
      </c>
    </row>
    <row r="122" spans="1:8" x14ac:dyDescent="0.25">
      <c r="A122" s="18"/>
      <c r="B122" s="12"/>
      <c r="C122" s="12"/>
      <c r="D122" s="12"/>
      <c r="E122" s="13"/>
      <c r="F122" s="18"/>
      <c r="G122" s="12"/>
      <c r="H122" s="14">
        <f>IF(OR($B122="",$E122=""),"",SUMIFS($E$6:$E122,$B$6:$B122,$B122,$C$6:$C122,"Crédit")-SUMIFS($E$6:$E122,$B$6:$B122,$B122,$C$6:$C122,"Remboursement"))</f>
      </c>
    </row>
    <row r="123" spans="1:8" x14ac:dyDescent="0.25">
      <c r="A123" s="18"/>
      <c r="B123" s="12"/>
      <c r="C123" s="12"/>
      <c r="D123" s="12"/>
      <c r="E123" s="13"/>
      <c r="F123" s="18"/>
      <c r="G123" s="12"/>
      <c r="H123" s="14">
        <f>IF(OR($B123="",$E123=""),"",SUMIFS($E$6:$E123,$B$6:$B123,$B123,$C$6:$C123,"Crédit")-SUMIFS($E$6:$E123,$B$6:$B123,$B123,$C$6:$C123,"Remboursement"))</f>
      </c>
    </row>
    <row r="124" spans="1:8" x14ac:dyDescent="0.25">
      <c r="A124" s="18"/>
      <c r="B124" s="12"/>
      <c r="C124" s="12"/>
      <c r="D124" s="12"/>
      <c r="E124" s="13"/>
      <c r="F124" s="18"/>
      <c r="G124" s="12"/>
      <c r="H124" s="14">
        <f>IF(OR($B124="",$E124=""),"",SUMIFS($E$6:$E124,$B$6:$B124,$B124,$C$6:$C124,"Crédit")-SUMIFS($E$6:$E124,$B$6:$B124,$B124,$C$6:$C124,"Remboursement"))</f>
      </c>
    </row>
    <row r="125" spans="1:8" x14ac:dyDescent="0.25">
      <c r="A125" s="18"/>
      <c r="B125" s="12"/>
      <c r="C125" s="12"/>
      <c r="D125" s="12"/>
      <c r="E125" s="13"/>
      <c r="F125" s="18"/>
      <c r="G125" s="12"/>
      <c r="H125" s="14">
        <f>IF(OR($B125="",$E125=""),"",SUMIFS($E$6:$E125,$B$6:$B125,$B125,$C$6:$C125,"Crédit")-SUMIFS($E$6:$E125,$B$6:$B125,$B125,$C$6:$C125,"Remboursement"))</f>
      </c>
    </row>
    <row r="126" spans="1:8" x14ac:dyDescent="0.25">
      <c r="A126" s="18"/>
      <c r="B126" s="12"/>
      <c r="C126" s="12"/>
      <c r="D126" s="12"/>
      <c r="E126" s="13"/>
      <c r="F126" s="18"/>
      <c r="G126" s="12"/>
      <c r="H126" s="14">
        <f>IF(OR($B126="",$E126=""),"",SUMIFS($E$6:$E126,$B$6:$B126,$B126,$C$6:$C126,"Crédit")-SUMIFS($E$6:$E126,$B$6:$B126,$B126,$C$6:$C126,"Remboursement"))</f>
      </c>
    </row>
    <row r="127" spans="1:8" x14ac:dyDescent="0.25">
      <c r="A127" s="18"/>
      <c r="B127" s="12"/>
      <c r="C127" s="12"/>
      <c r="D127" s="12"/>
      <c r="E127" s="13"/>
      <c r="F127" s="18"/>
      <c r="G127" s="12"/>
      <c r="H127" s="14">
        <f>IF(OR($B127="",$E127=""),"",SUMIFS($E$6:$E127,$B$6:$B127,$B127,$C$6:$C127,"Crédit")-SUMIFS($E$6:$E127,$B$6:$B127,$B127,$C$6:$C127,"Remboursement"))</f>
      </c>
    </row>
    <row r="128" spans="1:8" x14ac:dyDescent="0.25">
      <c r="A128" s="18"/>
      <c r="B128" s="12"/>
      <c r="C128" s="12"/>
      <c r="D128" s="12"/>
      <c r="E128" s="13"/>
      <c r="F128" s="18"/>
      <c r="G128" s="12"/>
      <c r="H128" s="14">
        <f>IF(OR($B128="",$E128=""),"",SUMIFS($E$6:$E128,$B$6:$B128,$B128,$C$6:$C128,"Crédit")-SUMIFS($E$6:$E128,$B$6:$B128,$B128,$C$6:$C128,"Remboursement"))</f>
      </c>
    </row>
    <row r="129" spans="1:8" x14ac:dyDescent="0.25">
      <c r="A129" s="18"/>
      <c r="B129" s="12"/>
      <c r="C129" s="12"/>
      <c r="D129" s="12"/>
      <c r="E129" s="13"/>
      <c r="F129" s="18"/>
      <c r="G129" s="12"/>
      <c r="H129" s="14">
        <f>IF(OR($B129="",$E129=""),"",SUMIFS($E$6:$E129,$B$6:$B129,$B129,$C$6:$C129,"Crédit")-SUMIFS($E$6:$E129,$B$6:$B129,$B129,$C$6:$C129,"Remboursement"))</f>
      </c>
    </row>
    <row r="130" spans="1:8" x14ac:dyDescent="0.25">
      <c r="A130" s="18"/>
      <c r="B130" s="12"/>
      <c r="C130" s="12"/>
      <c r="D130" s="12"/>
      <c r="E130" s="13"/>
      <c r="F130" s="18"/>
      <c r="G130" s="12"/>
      <c r="H130" s="14">
        <f>IF(OR($B130="",$E130=""),"",SUMIFS($E$6:$E130,$B$6:$B130,$B130,$C$6:$C130,"Crédit")-SUMIFS($E$6:$E130,$B$6:$B130,$B130,$C$6:$C130,"Remboursement"))</f>
      </c>
    </row>
    <row r="131" spans="1:8" x14ac:dyDescent="0.25">
      <c r="A131" s="18"/>
      <c r="B131" s="12"/>
      <c r="C131" s="12"/>
      <c r="D131" s="12"/>
      <c r="E131" s="13"/>
      <c r="F131" s="18"/>
      <c r="G131" s="12"/>
      <c r="H131" s="14">
        <f>IF(OR($B131="",$E131=""),"",SUMIFS($E$6:$E131,$B$6:$B131,$B131,$C$6:$C131,"Crédit")-SUMIFS($E$6:$E131,$B$6:$B131,$B131,$C$6:$C131,"Remboursement"))</f>
      </c>
    </row>
    <row r="132" spans="1:8" x14ac:dyDescent="0.25">
      <c r="A132" s="18"/>
      <c r="B132" s="12"/>
      <c r="C132" s="12"/>
      <c r="D132" s="12"/>
      <c r="E132" s="13"/>
      <c r="F132" s="18"/>
      <c r="G132" s="12"/>
      <c r="H132" s="14">
        <f>IF(OR($B132="",$E132=""),"",SUMIFS($E$6:$E132,$B$6:$B132,$B132,$C$6:$C132,"Crédit")-SUMIFS($E$6:$E132,$B$6:$B132,$B132,$C$6:$C132,"Remboursement"))</f>
      </c>
    </row>
    <row r="133" spans="1:8" x14ac:dyDescent="0.25">
      <c r="A133" s="18"/>
      <c r="B133" s="12"/>
      <c r="C133" s="12"/>
      <c r="D133" s="12"/>
      <c r="E133" s="13"/>
      <c r="F133" s="18"/>
      <c r="G133" s="12"/>
      <c r="H133" s="14">
        <f>IF(OR($B133="",$E133=""),"",SUMIFS($E$6:$E133,$B$6:$B133,$B133,$C$6:$C133,"Crédit")-SUMIFS($E$6:$E133,$B$6:$B133,$B133,$C$6:$C133,"Remboursement"))</f>
      </c>
    </row>
    <row r="134" spans="1:8" x14ac:dyDescent="0.25">
      <c r="A134" s="18"/>
      <c r="B134" s="12"/>
      <c r="C134" s="12"/>
      <c r="D134" s="12"/>
      <c r="E134" s="13"/>
      <c r="F134" s="18"/>
      <c r="G134" s="12"/>
      <c r="H134" s="14">
        <f>IF(OR($B134="",$E134=""),"",SUMIFS($E$6:$E134,$B$6:$B134,$B134,$C$6:$C134,"Crédit")-SUMIFS($E$6:$E134,$B$6:$B134,$B134,$C$6:$C134,"Remboursement"))</f>
      </c>
    </row>
    <row r="135" spans="1:8" x14ac:dyDescent="0.25">
      <c r="A135" s="18"/>
      <c r="B135" s="12"/>
      <c r="C135" s="12"/>
      <c r="D135" s="12"/>
      <c r="E135" s="13"/>
      <c r="F135" s="18"/>
      <c r="G135" s="12"/>
      <c r="H135" s="14">
        <f>IF(OR($B135="",$E135=""),"",SUMIFS($E$6:$E135,$B$6:$B135,$B135,$C$6:$C135,"Crédit")-SUMIFS($E$6:$E135,$B$6:$B135,$B135,$C$6:$C135,"Remboursement"))</f>
      </c>
    </row>
    <row r="136" spans="1:8" x14ac:dyDescent="0.25">
      <c r="A136" s="18"/>
      <c r="B136" s="12"/>
      <c r="C136" s="12"/>
      <c r="D136" s="12"/>
      <c r="E136" s="13"/>
      <c r="F136" s="18"/>
      <c r="G136" s="12"/>
      <c r="H136" s="14">
        <f>IF(OR($B136="",$E136=""),"",SUMIFS($E$6:$E136,$B$6:$B136,$B136,$C$6:$C136,"Crédit")-SUMIFS($E$6:$E136,$B$6:$B136,$B136,$C$6:$C136,"Remboursement"))</f>
      </c>
    </row>
    <row r="137" spans="1:8" x14ac:dyDescent="0.25">
      <c r="A137" s="18"/>
      <c r="B137" s="12"/>
      <c r="C137" s="12"/>
      <c r="D137" s="12"/>
      <c r="E137" s="13"/>
      <c r="F137" s="18"/>
      <c r="G137" s="12"/>
      <c r="H137" s="14">
        <f>IF(OR($B137="",$E137=""),"",SUMIFS($E$6:$E137,$B$6:$B137,$B137,$C$6:$C137,"Crédit")-SUMIFS($E$6:$E137,$B$6:$B137,$B137,$C$6:$C137,"Remboursement"))</f>
      </c>
    </row>
    <row r="138" spans="1:8" x14ac:dyDescent="0.25">
      <c r="A138" s="18"/>
      <c r="B138" s="12"/>
      <c r="C138" s="12"/>
      <c r="D138" s="12"/>
      <c r="E138" s="13"/>
      <c r="F138" s="18"/>
      <c r="G138" s="12"/>
      <c r="H138" s="14">
        <f>IF(OR($B138="",$E138=""),"",SUMIFS($E$6:$E138,$B$6:$B138,$B138,$C$6:$C138,"Crédit")-SUMIFS($E$6:$E138,$B$6:$B138,$B138,$C$6:$C138,"Remboursement"))</f>
      </c>
    </row>
    <row r="139" spans="1:8" x14ac:dyDescent="0.25">
      <c r="A139" s="18"/>
      <c r="B139" s="12"/>
      <c r="C139" s="12"/>
      <c r="D139" s="12"/>
      <c r="E139" s="13"/>
      <c r="F139" s="18"/>
      <c r="G139" s="12"/>
      <c r="H139" s="14">
        <f>IF(OR($B139="",$E139=""),"",SUMIFS($E$6:$E139,$B$6:$B139,$B139,$C$6:$C139,"Crédit")-SUMIFS($E$6:$E139,$B$6:$B139,$B139,$C$6:$C139,"Remboursement"))</f>
      </c>
    </row>
    <row r="140" spans="1:8" x14ac:dyDescent="0.25">
      <c r="A140" s="18"/>
      <c r="B140" s="12"/>
      <c r="C140" s="12"/>
      <c r="D140" s="12"/>
      <c r="E140" s="13"/>
      <c r="F140" s="18"/>
      <c r="G140" s="12"/>
      <c r="H140" s="14">
        <f>IF(OR($B140="",$E140=""),"",SUMIFS($E$6:$E140,$B$6:$B140,$B140,$C$6:$C140,"Crédit")-SUMIFS($E$6:$E140,$B$6:$B140,$B140,$C$6:$C140,"Remboursement"))</f>
      </c>
    </row>
    <row r="141" spans="1:8" x14ac:dyDescent="0.25">
      <c r="A141" s="18"/>
      <c r="B141" s="12"/>
      <c r="C141" s="12"/>
      <c r="D141" s="12"/>
      <c r="E141" s="13"/>
      <c r="F141" s="18"/>
      <c r="G141" s="12"/>
      <c r="H141" s="14">
        <f>IF(OR($B141="",$E141=""),"",SUMIFS($E$6:$E141,$B$6:$B141,$B141,$C$6:$C141,"Crédit")-SUMIFS($E$6:$E141,$B$6:$B141,$B141,$C$6:$C141,"Remboursement"))</f>
      </c>
    </row>
    <row r="142" spans="1:8" x14ac:dyDescent="0.25">
      <c r="A142" s="18"/>
      <c r="B142" s="12"/>
      <c r="C142" s="12"/>
      <c r="D142" s="12"/>
      <c r="E142" s="13"/>
      <c r="F142" s="18"/>
      <c r="G142" s="12"/>
      <c r="H142" s="14">
        <f>IF(OR($B142="",$E142=""),"",SUMIFS($E$6:$E142,$B$6:$B142,$B142,$C$6:$C142,"Crédit")-SUMIFS($E$6:$E142,$B$6:$B142,$B142,$C$6:$C142,"Remboursement"))</f>
      </c>
    </row>
    <row r="143" spans="1:8" x14ac:dyDescent="0.25">
      <c r="A143" s="18"/>
      <c r="B143" s="12"/>
      <c r="C143" s="12"/>
      <c r="D143" s="12"/>
      <c r="E143" s="13"/>
      <c r="F143" s="18"/>
      <c r="G143" s="12"/>
      <c r="H143" s="14">
        <f>IF(OR($B143="",$E143=""),"",SUMIFS($E$6:$E143,$B$6:$B143,$B143,$C$6:$C143,"Crédit")-SUMIFS($E$6:$E143,$B$6:$B143,$B143,$C$6:$C143,"Remboursement"))</f>
      </c>
    </row>
    <row r="144" spans="1:8" x14ac:dyDescent="0.25">
      <c r="A144" s="18"/>
      <c r="B144" s="12"/>
      <c r="C144" s="12"/>
      <c r="D144" s="12"/>
      <c r="E144" s="13"/>
      <c r="F144" s="18"/>
      <c r="G144" s="12"/>
      <c r="H144" s="14">
        <f>IF(OR($B144="",$E144=""),"",SUMIFS($E$6:$E144,$B$6:$B144,$B144,$C$6:$C144,"Crédit")-SUMIFS($E$6:$E144,$B$6:$B144,$B144,$C$6:$C144,"Remboursement"))</f>
      </c>
    </row>
    <row r="145" spans="1:8" x14ac:dyDescent="0.25">
      <c r="A145" s="18"/>
      <c r="B145" s="12"/>
      <c r="C145" s="12"/>
      <c r="D145" s="12"/>
      <c r="E145" s="13"/>
      <c r="F145" s="18"/>
      <c r="G145" s="12"/>
      <c r="H145" s="14">
        <f>IF(OR($B145="",$E145=""),"",SUMIFS($E$6:$E145,$B$6:$B145,$B145,$C$6:$C145,"Crédit")-SUMIFS($E$6:$E145,$B$6:$B145,$B145,$C$6:$C145,"Remboursement"))</f>
      </c>
    </row>
    <row r="146" spans="1:8" x14ac:dyDescent="0.25">
      <c r="A146" s="18"/>
      <c r="B146" s="12"/>
      <c r="C146" s="12"/>
      <c r="D146" s="12"/>
      <c r="E146" s="13"/>
      <c r="F146" s="18"/>
      <c r="G146" s="12"/>
      <c r="H146" s="14">
        <f>IF(OR($B146="",$E146=""),"",SUMIFS($E$6:$E146,$B$6:$B146,$B146,$C$6:$C146,"Crédit")-SUMIFS($E$6:$E146,$B$6:$B146,$B146,$C$6:$C146,"Remboursement"))</f>
      </c>
    </row>
    <row r="147" spans="1:8" x14ac:dyDescent="0.25">
      <c r="A147" s="18"/>
      <c r="B147" s="12"/>
      <c r="C147" s="12"/>
      <c r="D147" s="12"/>
      <c r="E147" s="13"/>
      <c r="F147" s="18"/>
      <c r="G147" s="12"/>
      <c r="H147" s="14">
        <f>IF(OR($B147="",$E147=""),"",SUMIFS($E$6:$E147,$B$6:$B147,$B147,$C$6:$C147,"Crédit")-SUMIFS($E$6:$E147,$B$6:$B147,$B147,$C$6:$C147,"Remboursement"))</f>
      </c>
    </row>
    <row r="148" spans="1:8" x14ac:dyDescent="0.25">
      <c r="A148" s="18"/>
      <c r="B148" s="12"/>
      <c r="C148" s="12"/>
      <c r="D148" s="12"/>
      <c r="E148" s="13"/>
      <c r="F148" s="18"/>
      <c r="G148" s="12"/>
      <c r="H148" s="14">
        <f>IF(OR($B148="",$E148=""),"",SUMIFS($E$6:$E148,$B$6:$B148,$B148,$C$6:$C148,"Crédit")-SUMIFS($E$6:$E148,$B$6:$B148,$B148,$C$6:$C148,"Remboursement"))</f>
      </c>
    </row>
    <row r="149" spans="1:8" x14ac:dyDescent="0.25">
      <c r="A149" s="18"/>
      <c r="B149" s="12"/>
      <c r="C149" s="12"/>
      <c r="D149" s="12"/>
      <c r="E149" s="13"/>
      <c r="F149" s="18"/>
      <c r="G149" s="12"/>
      <c r="H149" s="14">
        <f>IF(OR($B149="",$E149=""),"",SUMIFS($E$6:$E149,$B$6:$B149,$B149,$C$6:$C149,"Crédit")-SUMIFS($E$6:$E149,$B$6:$B149,$B149,$C$6:$C149,"Remboursement"))</f>
      </c>
    </row>
    <row r="150" spans="1:8" x14ac:dyDescent="0.25">
      <c r="A150" s="18"/>
      <c r="B150" s="12"/>
      <c r="C150" s="12"/>
      <c r="D150" s="12"/>
      <c r="E150" s="13"/>
      <c r="F150" s="18"/>
      <c r="G150" s="12"/>
      <c r="H150" s="14">
        <f>IF(OR($B150="",$E150=""),"",SUMIFS($E$6:$E150,$B$6:$B150,$B150,$C$6:$C150,"Crédit")-SUMIFS($E$6:$E150,$B$6:$B150,$B150,$C$6:$C150,"Remboursement"))</f>
      </c>
    </row>
    <row r="151" spans="1:8" x14ac:dyDescent="0.25">
      <c r="A151" s="18"/>
      <c r="B151" s="12"/>
      <c r="C151" s="12"/>
      <c r="D151" s="12"/>
      <c r="E151" s="13"/>
      <c r="F151" s="18"/>
      <c r="G151" s="12"/>
      <c r="H151" s="14">
        <f>IF(OR($B151="",$E151=""),"",SUMIFS($E$6:$E151,$B$6:$B151,$B151,$C$6:$C151,"Crédit")-SUMIFS($E$6:$E151,$B$6:$B151,$B151,$C$6:$C151,"Remboursement"))</f>
      </c>
    </row>
    <row r="152" spans="1:8" x14ac:dyDescent="0.25">
      <c r="A152" s="18"/>
      <c r="B152" s="12"/>
      <c r="C152" s="12"/>
      <c r="D152" s="12"/>
      <c r="E152" s="13"/>
      <c r="F152" s="18"/>
      <c r="G152" s="12"/>
      <c r="H152" s="14">
        <f>IF(OR($B152="",$E152=""),"",SUMIFS($E$6:$E152,$B$6:$B152,$B152,$C$6:$C152,"Crédit")-SUMIFS($E$6:$E152,$B$6:$B152,$B152,$C$6:$C152,"Remboursement"))</f>
      </c>
    </row>
    <row r="153" spans="1:8" x14ac:dyDescent="0.25">
      <c r="A153" s="18"/>
      <c r="B153" s="12"/>
      <c r="C153" s="12"/>
      <c r="D153" s="12"/>
      <c r="E153" s="13"/>
      <c r="F153" s="18"/>
      <c r="G153" s="12"/>
      <c r="H153" s="14">
        <f>IF(OR($B153="",$E153=""),"",SUMIFS($E$6:$E153,$B$6:$B153,$B153,$C$6:$C153,"Crédit")-SUMIFS($E$6:$E153,$B$6:$B153,$B153,$C$6:$C153,"Remboursement"))</f>
      </c>
    </row>
    <row r="154" spans="1:8" x14ac:dyDescent="0.25">
      <c r="A154" s="18"/>
      <c r="B154" s="12"/>
      <c r="C154" s="12"/>
      <c r="D154" s="12"/>
      <c r="E154" s="13"/>
      <c r="F154" s="18"/>
      <c r="G154" s="12"/>
      <c r="H154" s="14">
        <f>IF(OR($B154="",$E154=""),"",SUMIFS($E$6:$E154,$B$6:$B154,$B154,$C$6:$C154,"Crédit")-SUMIFS($E$6:$E154,$B$6:$B154,$B154,$C$6:$C154,"Remboursement"))</f>
      </c>
    </row>
    <row r="155" spans="1:8" x14ac:dyDescent="0.25">
      <c r="A155" s="18"/>
      <c r="B155" s="12"/>
      <c r="C155" s="12"/>
      <c r="D155" s="12"/>
      <c r="E155" s="13"/>
      <c r="F155" s="18"/>
      <c r="G155" s="12"/>
      <c r="H155" s="14">
        <f>IF(OR($B155="",$E155=""),"",SUMIFS($E$6:$E155,$B$6:$B155,$B155,$C$6:$C155,"Crédit")-SUMIFS($E$6:$E155,$B$6:$B155,$B155,$C$6:$C155,"Remboursement"))</f>
      </c>
    </row>
    <row r="156" spans="1:8" x14ac:dyDescent="0.25">
      <c r="A156" s="18"/>
      <c r="B156" s="12"/>
      <c r="C156" s="12"/>
      <c r="D156" s="12"/>
      <c r="E156" s="13"/>
      <c r="F156" s="18"/>
      <c r="G156" s="12"/>
      <c r="H156" s="14">
        <f>IF(OR($B156="",$E156=""),"",SUMIFS($E$6:$E156,$B$6:$B156,$B156,$C$6:$C156,"Crédit")-SUMIFS($E$6:$E156,$B$6:$B156,$B156,$C$6:$C156,"Remboursement"))</f>
      </c>
    </row>
    <row r="157" spans="1:8" x14ac:dyDescent="0.25">
      <c r="A157" s="18"/>
      <c r="B157" s="12"/>
      <c r="C157" s="12"/>
      <c r="D157" s="12"/>
      <c r="E157" s="13"/>
      <c r="F157" s="18"/>
      <c r="G157" s="12"/>
      <c r="H157" s="14">
        <f>IF(OR($B157="",$E157=""),"",SUMIFS($E$6:$E157,$B$6:$B157,$B157,$C$6:$C157,"Crédit")-SUMIFS($E$6:$E157,$B$6:$B157,$B157,$C$6:$C157,"Remboursement"))</f>
      </c>
    </row>
    <row r="158" spans="1:8" x14ac:dyDescent="0.25">
      <c r="A158" s="18"/>
      <c r="B158" s="12"/>
      <c r="C158" s="12"/>
      <c r="D158" s="12"/>
      <c r="E158" s="13"/>
      <c r="F158" s="18"/>
      <c r="G158" s="12"/>
      <c r="H158" s="14">
        <f>IF(OR($B158="",$E158=""),"",SUMIFS($E$6:$E158,$B$6:$B158,$B158,$C$6:$C158,"Crédit")-SUMIFS($E$6:$E158,$B$6:$B158,$B158,$C$6:$C158,"Remboursement"))</f>
      </c>
    </row>
    <row r="159" spans="1:8" x14ac:dyDescent="0.25">
      <c r="A159" s="18"/>
      <c r="B159" s="12"/>
      <c r="C159" s="12"/>
      <c r="D159" s="12"/>
      <c r="E159" s="13"/>
      <c r="F159" s="18"/>
      <c r="G159" s="12"/>
      <c r="H159" s="14">
        <f>IF(OR($B159="",$E159=""),"",SUMIFS($E$6:$E159,$B$6:$B159,$B159,$C$6:$C159,"Crédit")-SUMIFS($E$6:$E159,$B$6:$B159,$B159,$C$6:$C159,"Remboursement"))</f>
      </c>
    </row>
    <row r="160" spans="1:8" x14ac:dyDescent="0.25">
      <c r="A160" s="18"/>
      <c r="B160" s="12"/>
      <c r="C160" s="12"/>
      <c r="D160" s="12"/>
      <c r="E160" s="13"/>
      <c r="F160" s="18"/>
      <c r="G160" s="12"/>
      <c r="H160" s="14">
        <f>IF(OR($B160="",$E160=""),"",SUMIFS($E$6:$E160,$B$6:$B160,$B160,$C$6:$C160,"Crédit")-SUMIFS($E$6:$E160,$B$6:$B160,$B160,$C$6:$C160,"Remboursement"))</f>
      </c>
    </row>
    <row r="161" spans="1:8" x14ac:dyDescent="0.25">
      <c r="A161" s="18"/>
      <c r="B161" s="12"/>
      <c r="C161" s="12"/>
      <c r="D161" s="12"/>
      <c r="E161" s="13"/>
      <c r="F161" s="18"/>
      <c r="G161" s="12"/>
      <c r="H161" s="14">
        <f>IF(OR($B161="",$E161=""),"",SUMIFS($E$6:$E161,$B$6:$B161,$B161,$C$6:$C161,"Crédit")-SUMIFS($E$6:$E161,$B$6:$B161,$B161,$C$6:$C161,"Remboursement"))</f>
      </c>
    </row>
    <row r="162" spans="1:8" x14ac:dyDescent="0.25">
      <c r="A162" s="18"/>
      <c r="B162" s="12"/>
      <c r="C162" s="12"/>
      <c r="D162" s="12"/>
      <c r="E162" s="13"/>
      <c r="F162" s="18"/>
      <c r="G162" s="12"/>
      <c r="H162" s="14">
        <f>IF(OR($B162="",$E162=""),"",SUMIFS($E$6:$E162,$B$6:$B162,$B162,$C$6:$C162,"Crédit")-SUMIFS($E$6:$E162,$B$6:$B162,$B162,$C$6:$C162,"Remboursement"))</f>
      </c>
    </row>
    <row r="163" spans="1:8" x14ac:dyDescent="0.25">
      <c r="A163" s="18"/>
      <c r="B163" s="12"/>
      <c r="C163" s="12"/>
      <c r="D163" s="12"/>
      <c r="E163" s="13"/>
      <c r="F163" s="18"/>
      <c r="G163" s="12"/>
      <c r="H163" s="14">
        <f>IF(OR($B163="",$E163=""),"",SUMIFS($E$6:$E163,$B$6:$B163,$B163,$C$6:$C163,"Crédit")-SUMIFS($E$6:$E163,$B$6:$B163,$B163,$C$6:$C163,"Remboursement"))</f>
      </c>
    </row>
    <row r="164" spans="1:8" x14ac:dyDescent="0.25">
      <c r="A164" s="18"/>
      <c r="B164" s="12"/>
      <c r="C164" s="12"/>
      <c r="D164" s="12"/>
      <c r="E164" s="13"/>
      <c r="F164" s="18"/>
      <c r="G164" s="12"/>
      <c r="H164" s="14">
        <f>IF(OR($B164="",$E164=""),"",SUMIFS($E$6:$E164,$B$6:$B164,$B164,$C$6:$C164,"Crédit")-SUMIFS($E$6:$E164,$B$6:$B164,$B164,$C$6:$C164,"Remboursement"))</f>
      </c>
    </row>
    <row r="165" spans="1:8" x14ac:dyDescent="0.25">
      <c r="A165" s="18"/>
      <c r="B165" s="12"/>
      <c r="C165" s="12"/>
      <c r="D165" s="12"/>
      <c r="E165" s="13"/>
      <c r="F165" s="18"/>
      <c r="G165" s="12"/>
      <c r="H165" s="14">
        <f>IF(OR($B165="",$E165=""),"",SUMIFS($E$6:$E165,$B$6:$B165,$B165,$C$6:$C165,"Crédit")-SUMIFS($E$6:$E165,$B$6:$B165,$B165,$C$6:$C165,"Remboursement"))</f>
      </c>
    </row>
    <row r="166" spans="1:8" x14ac:dyDescent="0.25">
      <c r="A166" s="18"/>
      <c r="B166" s="12"/>
      <c r="C166" s="12"/>
      <c r="D166" s="12"/>
      <c r="E166" s="13"/>
      <c r="F166" s="18"/>
      <c r="G166" s="12"/>
      <c r="H166" s="14">
        <f>IF(OR($B166="",$E166=""),"",SUMIFS($E$6:$E166,$B$6:$B166,$B166,$C$6:$C166,"Crédit")-SUMIFS($E$6:$E166,$B$6:$B166,$B166,$C$6:$C166,"Remboursement"))</f>
      </c>
    </row>
    <row r="167" spans="1:8" x14ac:dyDescent="0.25">
      <c r="A167" s="18"/>
      <c r="B167" s="12"/>
      <c r="C167" s="12"/>
      <c r="D167" s="12"/>
      <c r="E167" s="13"/>
      <c r="F167" s="18"/>
      <c r="G167" s="12"/>
      <c r="H167" s="14">
        <f>IF(OR($B167="",$E167=""),"",SUMIFS($E$6:$E167,$B$6:$B167,$B167,$C$6:$C167,"Crédit")-SUMIFS($E$6:$E167,$B$6:$B167,$B167,$C$6:$C167,"Remboursement"))</f>
      </c>
    </row>
    <row r="168" spans="1:8" x14ac:dyDescent="0.25">
      <c r="A168" s="18"/>
      <c r="B168" s="12"/>
      <c r="C168" s="12"/>
      <c r="D168" s="12"/>
      <c r="E168" s="13"/>
      <c r="F168" s="18"/>
      <c r="G168" s="12"/>
      <c r="H168" s="14">
        <f>IF(OR($B168="",$E168=""),"",SUMIFS($E$6:$E168,$B$6:$B168,$B168,$C$6:$C168,"Crédit")-SUMIFS($E$6:$E168,$B$6:$B168,$B168,$C$6:$C168,"Remboursement"))</f>
      </c>
    </row>
    <row r="169" spans="1:8" x14ac:dyDescent="0.25">
      <c r="A169" s="18"/>
      <c r="B169" s="12"/>
      <c r="C169" s="12"/>
      <c r="D169" s="12"/>
      <c r="E169" s="13"/>
      <c r="F169" s="18"/>
      <c r="G169" s="12"/>
      <c r="H169" s="14">
        <f>IF(OR($B169="",$E169=""),"",SUMIFS($E$6:$E169,$B$6:$B169,$B169,$C$6:$C169,"Crédit")-SUMIFS($E$6:$E169,$B$6:$B169,$B169,$C$6:$C169,"Remboursement"))</f>
      </c>
    </row>
    <row r="170" spans="1:8" x14ac:dyDescent="0.25">
      <c r="A170" s="18"/>
      <c r="B170" s="12"/>
      <c r="C170" s="12"/>
      <c r="D170" s="12"/>
      <c r="E170" s="13"/>
      <c r="F170" s="18"/>
      <c r="G170" s="12"/>
      <c r="H170" s="14">
        <f>IF(OR($B170="",$E170=""),"",SUMIFS($E$6:$E170,$B$6:$B170,$B170,$C$6:$C170,"Crédit")-SUMIFS($E$6:$E170,$B$6:$B170,$B170,$C$6:$C170,"Remboursement"))</f>
      </c>
    </row>
    <row r="171" spans="1:8" x14ac:dyDescent="0.25">
      <c r="A171" s="18"/>
      <c r="B171" s="12"/>
      <c r="C171" s="12"/>
      <c r="D171" s="12"/>
      <c r="E171" s="13"/>
      <c r="F171" s="18"/>
      <c r="G171" s="12"/>
      <c r="H171" s="14">
        <f>IF(OR($B171="",$E171=""),"",SUMIFS($E$6:$E171,$B$6:$B171,$B171,$C$6:$C171,"Crédit")-SUMIFS($E$6:$E171,$B$6:$B171,$B171,$C$6:$C171,"Remboursement"))</f>
      </c>
    </row>
    <row r="172" spans="1:8" x14ac:dyDescent="0.25">
      <c r="A172" s="18"/>
      <c r="B172" s="12"/>
      <c r="C172" s="12"/>
      <c r="D172" s="12"/>
      <c r="E172" s="13"/>
      <c r="F172" s="18"/>
      <c r="G172" s="12"/>
      <c r="H172" s="14">
        <f>IF(OR($B172="",$E172=""),"",SUMIFS($E$6:$E172,$B$6:$B172,$B172,$C$6:$C172,"Crédit")-SUMIFS($E$6:$E172,$B$6:$B172,$B172,$C$6:$C172,"Remboursement"))</f>
      </c>
    </row>
    <row r="173" spans="1:8" x14ac:dyDescent="0.25">
      <c r="A173" s="18"/>
      <c r="B173" s="12"/>
      <c r="C173" s="12"/>
      <c r="D173" s="12"/>
      <c r="E173" s="13"/>
      <c r="F173" s="18"/>
      <c r="G173" s="12"/>
      <c r="H173" s="14">
        <f>IF(OR($B173="",$E173=""),"",SUMIFS($E$6:$E173,$B$6:$B173,$B173,$C$6:$C173,"Crédit")-SUMIFS($E$6:$E173,$B$6:$B173,$B173,$C$6:$C173,"Remboursement"))</f>
      </c>
    </row>
    <row r="174" spans="1:8" x14ac:dyDescent="0.25">
      <c r="A174" s="18"/>
      <c r="B174" s="12"/>
      <c r="C174" s="12"/>
      <c r="D174" s="12"/>
      <c r="E174" s="13"/>
      <c r="F174" s="18"/>
      <c r="G174" s="12"/>
      <c r="H174" s="14">
        <f>IF(OR($B174="",$E174=""),"",SUMIFS($E$6:$E174,$B$6:$B174,$B174,$C$6:$C174,"Crédit")-SUMIFS($E$6:$E174,$B$6:$B174,$B174,$C$6:$C174,"Remboursement"))</f>
      </c>
    </row>
    <row r="175" spans="1:8" x14ac:dyDescent="0.25">
      <c r="A175" s="18"/>
      <c r="B175" s="12"/>
      <c r="C175" s="12"/>
      <c r="D175" s="12"/>
      <c r="E175" s="13"/>
      <c r="F175" s="18"/>
      <c r="G175" s="12"/>
      <c r="H175" s="14">
        <f>IF(OR($B175="",$E175=""),"",SUMIFS($E$6:$E175,$B$6:$B175,$B175,$C$6:$C175,"Crédit")-SUMIFS($E$6:$E175,$B$6:$B175,$B175,$C$6:$C175,"Remboursement"))</f>
      </c>
    </row>
    <row r="176" spans="1:8" x14ac:dyDescent="0.25">
      <c r="A176" s="18"/>
      <c r="B176" s="12"/>
      <c r="C176" s="12"/>
      <c r="D176" s="12"/>
      <c r="E176" s="13"/>
      <c r="F176" s="18"/>
      <c r="G176" s="12"/>
      <c r="H176" s="14">
        <f>IF(OR($B176="",$E176=""),"",SUMIFS($E$6:$E176,$B$6:$B176,$B176,$C$6:$C176,"Crédit")-SUMIFS($E$6:$E176,$B$6:$B176,$B176,$C$6:$C176,"Remboursement"))</f>
      </c>
    </row>
    <row r="177" spans="1:8" x14ac:dyDescent="0.25">
      <c r="A177" s="18"/>
      <c r="B177" s="12"/>
      <c r="C177" s="12"/>
      <c r="D177" s="12"/>
      <c r="E177" s="13"/>
      <c r="F177" s="18"/>
      <c r="G177" s="12"/>
      <c r="H177" s="14">
        <f>IF(OR($B177="",$E177=""),"",SUMIFS($E$6:$E177,$B$6:$B177,$B177,$C$6:$C177,"Crédit")-SUMIFS($E$6:$E177,$B$6:$B177,$B177,$C$6:$C177,"Remboursement"))</f>
      </c>
    </row>
    <row r="178" spans="1:8" x14ac:dyDescent="0.25">
      <c r="A178" s="18"/>
      <c r="B178" s="12"/>
      <c r="C178" s="12"/>
      <c r="D178" s="12"/>
      <c r="E178" s="13"/>
      <c r="F178" s="18"/>
      <c r="G178" s="12"/>
      <c r="H178" s="14">
        <f>IF(OR($B178="",$E178=""),"",SUMIFS($E$6:$E178,$B$6:$B178,$B178,$C$6:$C178,"Crédit")-SUMIFS($E$6:$E178,$B$6:$B178,$B178,$C$6:$C178,"Remboursement"))</f>
      </c>
    </row>
    <row r="179" spans="1:8" x14ac:dyDescent="0.25">
      <c r="A179" s="18"/>
      <c r="B179" s="12"/>
      <c r="C179" s="12"/>
      <c r="D179" s="12"/>
      <c r="E179" s="13"/>
      <c r="F179" s="18"/>
      <c r="G179" s="12"/>
      <c r="H179" s="14">
        <f>IF(OR($B179="",$E179=""),"",SUMIFS($E$6:$E179,$B$6:$B179,$B179,$C$6:$C179,"Crédit")-SUMIFS($E$6:$E179,$B$6:$B179,$B179,$C$6:$C179,"Remboursement"))</f>
      </c>
    </row>
    <row r="180" spans="1:8" x14ac:dyDescent="0.25">
      <c r="A180" s="18"/>
      <c r="B180" s="12"/>
      <c r="C180" s="12"/>
      <c r="D180" s="12"/>
      <c r="E180" s="13"/>
      <c r="F180" s="18"/>
      <c r="G180" s="12"/>
      <c r="H180" s="14">
        <f>IF(OR($B180="",$E180=""),"",SUMIFS($E$6:$E180,$B$6:$B180,$B180,$C$6:$C180,"Crédit")-SUMIFS($E$6:$E180,$B$6:$B180,$B180,$C$6:$C180,"Remboursement"))</f>
      </c>
    </row>
    <row r="181" spans="1:8" x14ac:dyDescent="0.25">
      <c r="A181" s="18"/>
      <c r="B181" s="12"/>
      <c r="C181" s="12"/>
      <c r="D181" s="12"/>
      <c r="E181" s="13"/>
      <c r="F181" s="18"/>
      <c r="G181" s="12"/>
      <c r="H181" s="14">
        <f>IF(OR($B181="",$E181=""),"",SUMIFS($E$6:$E181,$B$6:$B181,$B181,$C$6:$C181,"Crédit")-SUMIFS($E$6:$E181,$B$6:$B181,$B181,$C$6:$C181,"Remboursement"))</f>
      </c>
    </row>
    <row r="182" spans="1:8" x14ac:dyDescent="0.25">
      <c r="A182" s="18"/>
      <c r="B182" s="12"/>
      <c r="C182" s="12"/>
      <c r="D182" s="12"/>
      <c r="E182" s="13"/>
      <c r="F182" s="18"/>
      <c r="G182" s="12"/>
      <c r="H182" s="14">
        <f>IF(OR($B182="",$E182=""),"",SUMIFS($E$6:$E182,$B$6:$B182,$B182,$C$6:$C182,"Crédit")-SUMIFS($E$6:$E182,$B$6:$B182,$B182,$C$6:$C182,"Remboursement"))</f>
      </c>
    </row>
    <row r="183" spans="1:8" x14ac:dyDescent="0.25">
      <c r="A183" s="18"/>
      <c r="B183" s="12"/>
      <c r="C183" s="12"/>
      <c r="D183" s="12"/>
      <c r="E183" s="13"/>
      <c r="F183" s="18"/>
      <c r="G183" s="12"/>
      <c r="H183" s="14">
        <f>IF(OR($B183="",$E183=""),"",SUMIFS($E$6:$E183,$B$6:$B183,$B183,$C$6:$C183,"Crédit")-SUMIFS($E$6:$E183,$B$6:$B183,$B183,$C$6:$C183,"Remboursement"))</f>
      </c>
    </row>
    <row r="184" spans="1:8" x14ac:dyDescent="0.25">
      <c r="A184" s="18"/>
      <c r="B184" s="12"/>
      <c r="C184" s="12"/>
      <c r="D184" s="12"/>
      <c r="E184" s="13"/>
      <c r="F184" s="18"/>
      <c r="G184" s="12"/>
      <c r="H184" s="14">
        <f>IF(OR($B184="",$E184=""),"",SUMIFS($E$6:$E184,$B$6:$B184,$B184,$C$6:$C184,"Crédit")-SUMIFS($E$6:$E184,$B$6:$B184,$B184,$C$6:$C184,"Remboursement"))</f>
      </c>
    </row>
    <row r="185" spans="1:8" x14ac:dyDescent="0.25">
      <c r="A185" s="18"/>
      <c r="B185" s="12"/>
      <c r="C185" s="12"/>
      <c r="D185" s="12"/>
      <c r="E185" s="13"/>
      <c r="F185" s="18"/>
      <c r="G185" s="12"/>
      <c r="H185" s="14">
        <f>IF(OR($B185="",$E185=""),"",SUMIFS($E$6:$E185,$B$6:$B185,$B185,$C$6:$C185,"Crédit")-SUMIFS($E$6:$E185,$B$6:$B185,$B185,$C$6:$C185,"Remboursement"))</f>
      </c>
    </row>
    <row r="186" spans="1:8" x14ac:dyDescent="0.25">
      <c r="A186" s="18"/>
      <c r="B186" s="12"/>
      <c r="C186" s="12"/>
      <c r="D186" s="12"/>
      <c r="E186" s="13"/>
      <c r="F186" s="18"/>
      <c r="G186" s="12"/>
      <c r="H186" s="14">
        <f>IF(OR($B186="",$E186=""),"",SUMIFS($E$6:$E186,$B$6:$B186,$B186,$C$6:$C186,"Crédit")-SUMIFS($E$6:$E186,$B$6:$B186,$B186,$C$6:$C186,"Remboursement"))</f>
      </c>
    </row>
    <row r="187" spans="1:8" x14ac:dyDescent="0.25">
      <c r="A187" s="18"/>
      <c r="B187" s="12"/>
      <c r="C187" s="12"/>
      <c r="D187" s="12"/>
      <c r="E187" s="13"/>
      <c r="F187" s="18"/>
      <c r="G187" s="12"/>
      <c r="H187" s="14">
        <f>IF(OR($B187="",$E187=""),"",SUMIFS($E$6:$E187,$B$6:$B187,$B187,$C$6:$C187,"Crédit")-SUMIFS($E$6:$E187,$B$6:$B187,$B187,$C$6:$C187,"Remboursement"))</f>
      </c>
    </row>
    <row r="188" spans="1:8" x14ac:dyDescent="0.25">
      <c r="A188" s="18"/>
      <c r="B188" s="12"/>
      <c r="C188" s="12"/>
      <c r="D188" s="12"/>
      <c r="E188" s="13"/>
      <c r="F188" s="18"/>
      <c r="G188" s="12"/>
      <c r="H188" s="14">
        <f>IF(OR($B188="",$E188=""),"",SUMIFS($E$6:$E188,$B$6:$B188,$B188,$C$6:$C188,"Crédit")-SUMIFS($E$6:$E188,$B$6:$B188,$B188,$C$6:$C188,"Remboursement"))</f>
      </c>
    </row>
    <row r="189" spans="1:8" x14ac:dyDescent="0.25">
      <c r="A189" s="18"/>
      <c r="B189" s="12"/>
      <c r="C189" s="12"/>
      <c r="D189" s="12"/>
      <c r="E189" s="13"/>
      <c r="F189" s="18"/>
      <c r="G189" s="12"/>
      <c r="H189" s="14">
        <f>IF(OR($B189="",$E189=""),"",SUMIFS($E$6:$E189,$B$6:$B189,$B189,$C$6:$C189,"Crédit")-SUMIFS($E$6:$E189,$B$6:$B189,$B189,$C$6:$C189,"Remboursement"))</f>
      </c>
    </row>
    <row r="190" spans="1:8" x14ac:dyDescent="0.25">
      <c r="A190" s="18"/>
      <c r="B190" s="12"/>
      <c r="C190" s="12"/>
      <c r="D190" s="12"/>
      <c r="E190" s="13"/>
      <c r="F190" s="18"/>
      <c r="G190" s="12"/>
      <c r="H190" s="14">
        <f>IF(OR($B190="",$E190=""),"",SUMIFS($E$6:$E190,$B$6:$B190,$B190,$C$6:$C190,"Crédit")-SUMIFS($E$6:$E190,$B$6:$B190,$B190,$C$6:$C190,"Remboursement"))</f>
      </c>
    </row>
    <row r="191" spans="1:8" x14ac:dyDescent="0.25">
      <c r="A191" s="18"/>
      <c r="B191" s="12"/>
      <c r="C191" s="12"/>
      <c r="D191" s="12"/>
      <c r="E191" s="13"/>
      <c r="F191" s="18"/>
      <c r="G191" s="12"/>
      <c r="H191" s="14">
        <f>IF(OR($B191="",$E191=""),"",SUMIFS($E$6:$E191,$B$6:$B191,$B191,$C$6:$C191,"Crédit")-SUMIFS($E$6:$E191,$B$6:$B191,$B191,$C$6:$C191,"Remboursement"))</f>
      </c>
    </row>
    <row r="192" spans="1:8" x14ac:dyDescent="0.25">
      <c r="A192" s="18"/>
      <c r="B192" s="12"/>
      <c r="C192" s="12"/>
      <c r="D192" s="12"/>
      <c r="E192" s="13"/>
      <c r="F192" s="18"/>
      <c r="G192" s="12"/>
      <c r="H192" s="14">
        <f>IF(OR($B192="",$E192=""),"",SUMIFS($E$6:$E192,$B$6:$B192,$B192,$C$6:$C192,"Crédit")-SUMIFS($E$6:$E192,$B$6:$B192,$B192,$C$6:$C192,"Remboursement"))</f>
      </c>
    </row>
    <row r="193" spans="1:8" x14ac:dyDescent="0.25">
      <c r="A193" s="18"/>
      <c r="B193" s="12"/>
      <c r="C193" s="12"/>
      <c r="D193" s="12"/>
      <c r="E193" s="13"/>
      <c r="F193" s="18"/>
      <c r="G193" s="12"/>
      <c r="H193" s="14">
        <f>IF(OR($B193="",$E193=""),"",SUMIFS($E$6:$E193,$B$6:$B193,$B193,$C$6:$C193,"Crédit")-SUMIFS($E$6:$E193,$B$6:$B193,$B193,$C$6:$C193,"Remboursement"))</f>
      </c>
    </row>
    <row r="194" spans="1:8" x14ac:dyDescent="0.25">
      <c r="A194" s="18"/>
      <c r="B194" s="12"/>
      <c r="C194" s="12"/>
      <c r="D194" s="12"/>
      <c r="E194" s="13"/>
      <c r="F194" s="18"/>
      <c r="G194" s="12"/>
      <c r="H194" s="14">
        <f>IF(OR($B194="",$E194=""),"",SUMIFS($E$6:$E194,$B$6:$B194,$B194,$C$6:$C194,"Crédit")-SUMIFS($E$6:$E194,$B$6:$B194,$B194,$C$6:$C194,"Remboursement"))</f>
      </c>
    </row>
    <row r="195" spans="1:8" x14ac:dyDescent="0.25">
      <c r="A195" s="18"/>
      <c r="B195" s="12"/>
      <c r="C195" s="12"/>
      <c r="D195" s="12"/>
      <c r="E195" s="13"/>
      <c r="F195" s="18"/>
      <c r="G195" s="12"/>
      <c r="H195" s="14">
        <f>IF(OR($B195="",$E195=""),"",SUMIFS($E$6:$E195,$B$6:$B195,$B195,$C$6:$C195,"Crédit")-SUMIFS($E$6:$E195,$B$6:$B195,$B195,$C$6:$C195,"Remboursement"))</f>
      </c>
    </row>
    <row r="196" spans="1:8" x14ac:dyDescent="0.25">
      <c r="A196" s="18"/>
      <c r="B196" s="12"/>
      <c r="C196" s="12"/>
      <c r="D196" s="12"/>
      <c r="E196" s="13"/>
      <c r="F196" s="18"/>
      <c r="G196" s="12"/>
      <c r="H196" s="14">
        <f>IF(OR($B196="",$E196=""),"",SUMIFS($E$6:$E196,$B$6:$B196,$B196,$C$6:$C196,"Crédit")-SUMIFS($E$6:$E196,$B$6:$B196,$B196,$C$6:$C196,"Remboursement"))</f>
      </c>
    </row>
    <row r="197" spans="1:8" x14ac:dyDescent="0.25">
      <c r="A197" s="18"/>
      <c r="B197" s="12"/>
      <c r="C197" s="12"/>
      <c r="D197" s="12"/>
      <c r="E197" s="13"/>
      <c r="F197" s="18"/>
      <c r="G197" s="12"/>
      <c r="H197" s="14">
        <f>IF(OR($B197="",$E197=""),"",SUMIFS($E$6:$E197,$B$6:$B197,$B197,$C$6:$C197,"Crédit")-SUMIFS($E$6:$E197,$B$6:$B197,$B197,$C$6:$C197,"Remboursement"))</f>
      </c>
    </row>
    <row r="198" spans="1:8" x14ac:dyDescent="0.25">
      <c r="A198" s="18"/>
      <c r="B198" s="12"/>
      <c r="C198" s="12"/>
      <c r="D198" s="12"/>
      <c r="E198" s="13"/>
      <c r="F198" s="18"/>
      <c r="G198" s="12"/>
      <c r="H198" s="14">
        <f>IF(OR($B198="",$E198=""),"",SUMIFS($E$6:$E198,$B$6:$B198,$B198,$C$6:$C198,"Crédit")-SUMIFS($E$6:$E198,$B$6:$B198,$B198,$C$6:$C198,"Remboursement"))</f>
      </c>
    </row>
    <row r="199" spans="1:8" x14ac:dyDescent="0.25">
      <c r="A199" s="18"/>
      <c r="B199" s="12"/>
      <c r="C199" s="12"/>
      <c r="D199" s="12"/>
      <c r="E199" s="13"/>
      <c r="F199" s="18"/>
      <c r="G199" s="12"/>
      <c r="H199" s="14">
        <f>IF(OR($B199="",$E199=""),"",SUMIFS($E$6:$E199,$B$6:$B199,$B199,$C$6:$C199,"Crédit")-SUMIFS($E$6:$E199,$B$6:$B199,$B199,$C$6:$C199,"Remboursement"))</f>
      </c>
    </row>
    <row r="200" spans="1:8" x14ac:dyDescent="0.25">
      <c r="A200" s="18"/>
      <c r="B200" s="12"/>
      <c r="C200" s="12"/>
      <c r="D200" s="12"/>
      <c r="E200" s="13"/>
      <c r="F200" s="18"/>
      <c r="G200" s="12"/>
      <c r="H200" s="14">
        <f>IF(OR($B200="",$E200=""),"",SUMIFS($E$6:$E200,$B$6:$B200,$B200,$C$6:$C200,"Crédit")-SUMIFS($E$6:$E200,$B$6:$B200,$B200,$C$6:$C200,"Remboursement"))</f>
      </c>
    </row>
    <row r="201" spans="1:8" x14ac:dyDescent="0.25">
      <c r="A201" s="18"/>
      <c r="B201" s="12"/>
      <c r="C201" s="12"/>
      <c r="D201" s="12"/>
      <c r="E201" s="13"/>
      <c r="F201" s="18"/>
      <c r="G201" s="12"/>
      <c r="H201" s="14">
        <f>IF(OR($B201="",$E201=""),"",SUMIFS($E$6:$E201,$B$6:$B201,$B201,$C$6:$C201,"Crédit")-SUMIFS($E$6:$E201,$B$6:$B201,$B201,$C$6:$C201,"Remboursement"))</f>
      </c>
    </row>
    <row r="202" spans="1:8" x14ac:dyDescent="0.25">
      <c r="A202" s="18"/>
      <c r="B202" s="12"/>
      <c r="C202" s="12"/>
      <c r="D202" s="12"/>
      <c r="E202" s="13"/>
      <c r="F202" s="18"/>
      <c r="G202" s="12"/>
      <c r="H202" s="14">
        <f>IF(OR($B202="",$E202=""),"",SUMIFS($E$6:$E202,$B$6:$B202,$B202,$C$6:$C202,"Crédit")-SUMIFS($E$6:$E202,$B$6:$B202,$B202,$C$6:$C202,"Remboursement"))</f>
      </c>
    </row>
    <row r="203" spans="1:8" x14ac:dyDescent="0.25">
      <c r="A203" s="18"/>
      <c r="B203" s="12"/>
      <c r="C203" s="12"/>
      <c r="D203" s="12"/>
      <c r="E203" s="13"/>
      <c r="F203" s="18"/>
      <c r="G203" s="12"/>
      <c r="H203" s="14">
        <f>IF(OR($B203="",$E203=""),"",SUMIFS($E$6:$E203,$B$6:$B203,$B203,$C$6:$C203,"Crédit")-SUMIFS($E$6:$E203,$B$6:$B203,$B203,$C$6:$C203,"Remboursement"))</f>
      </c>
    </row>
    <row r="204" spans="1:8" x14ac:dyDescent="0.25">
      <c r="A204" s="18"/>
      <c r="B204" s="12"/>
      <c r="C204" s="12"/>
      <c r="D204" s="12"/>
      <c r="E204" s="13"/>
      <c r="F204" s="18"/>
      <c r="G204" s="12"/>
      <c r="H204" s="14">
        <f>IF(OR($B204="",$E204=""),"",SUMIFS($E$6:$E204,$B$6:$B204,$B204,$C$6:$C204,"Crédit")-SUMIFS($E$6:$E204,$B$6:$B204,$B204,$C$6:$C204,"Remboursement"))</f>
      </c>
    </row>
    <row r="205" spans="1:8" x14ac:dyDescent="0.25">
      <c r="A205" s="18"/>
      <c r="B205" s="12"/>
      <c r="C205" s="12"/>
      <c r="D205" s="12"/>
      <c r="E205" s="13"/>
      <c r="F205" s="18"/>
      <c r="G205" s="12"/>
      <c r="H205" s="14">
        <f>IF(OR($B205="",$E205=""),"",SUMIFS($E$6:$E205,$B$6:$B205,$B205,$C$6:$C205,"Crédit")-SUMIFS($E$6:$E205,$B$6:$B205,$B205,$C$6:$C205,"Remboursement"))</f>
      </c>
    </row>
    <row r="206" spans="1:8" x14ac:dyDescent="0.25">
      <c r="A206" s="18"/>
      <c r="B206" s="12"/>
      <c r="C206" s="12"/>
      <c r="D206" s="12"/>
      <c r="E206" s="13"/>
      <c r="F206" s="18"/>
      <c r="G206" s="12"/>
      <c r="H206" s="14">
        <f>IF(OR($B206="",$E206=""),"",SUMIFS($E$6:$E206,$B$6:$B206,$B206,$C$6:$C206,"Crédit")-SUMIFS($E$6:$E206,$B$6:$B206,$B206,$C$6:$C206,"Remboursement"))</f>
      </c>
    </row>
    <row r="207" spans="1:8" x14ac:dyDescent="0.25">
      <c r="A207" s="18"/>
      <c r="B207" s="12"/>
      <c r="C207" s="12"/>
      <c r="D207" s="12"/>
      <c r="E207" s="13"/>
      <c r="F207" s="18"/>
      <c r="G207" s="12"/>
      <c r="H207" s="14">
        <f>IF(OR($B207="",$E207=""),"",SUMIFS($E$6:$E207,$B$6:$B207,$B207,$C$6:$C207,"Crédit")-SUMIFS($E$6:$E207,$B$6:$B207,$B207,$C$6:$C207,"Remboursement"))</f>
      </c>
    </row>
    <row r="208" spans="1:8" x14ac:dyDescent="0.25">
      <c r="A208" s="18"/>
      <c r="B208" s="12"/>
      <c r="C208" s="12"/>
      <c r="D208" s="12"/>
      <c r="E208" s="13"/>
      <c r="F208" s="18"/>
      <c r="G208" s="12"/>
      <c r="H208" s="14">
        <f>IF(OR($B208="",$E208=""),"",SUMIFS($E$6:$E208,$B$6:$B208,$B208,$C$6:$C208,"Crédit")-SUMIFS($E$6:$E208,$B$6:$B208,$B208,$C$6:$C208,"Remboursement"))</f>
      </c>
    </row>
    <row r="209" spans="1:8" x14ac:dyDescent="0.25">
      <c r="A209" s="18"/>
      <c r="B209" s="12"/>
      <c r="C209" s="12"/>
      <c r="D209" s="12"/>
      <c r="E209" s="13"/>
      <c r="F209" s="18"/>
      <c r="G209" s="12"/>
      <c r="H209" s="14">
        <f>IF(OR($B209="",$E209=""),"",SUMIFS($E$6:$E209,$B$6:$B209,$B209,$C$6:$C209,"Crédit")-SUMIFS($E$6:$E209,$B$6:$B209,$B209,$C$6:$C209,"Remboursement"))</f>
      </c>
    </row>
    <row r="210" spans="1:8" x14ac:dyDescent="0.25">
      <c r="A210" s="18"/>
      <c r="B210" s="12"/>
      <c r="C210" s="12"/>
      <c r="D210" s="12"/>
      <c r="E210" s="13"/>
      <c r="F210" s="18"/>
      <c r="G210" s="12"/>
      <c r="H210" s="14">
        <f>IF(OR($B210="",$E210=""),"",SUMIFS($E$6:$E210,$B$6:$B210,$B210,$C$6:$C210,"Crédit")-SUMIFS($E$6:$E210,$B$6:$B210,$B210,$C$6:$C210,"Remboursement"))</f>
      </c>
    </row>
    <row r="211" spans="1:8" x14ac:dyDescent="0.25">
      <c r="A211" s="18"/>
      <c r="B211" s="12"/>
      <c r="C211" s="12"/>
      <c r="D211" s="12"/>
      <c r="E211" s="13"/>
      <c r="F211" s="18"/>
      <c r="G211" s="12"/>
      <c r="H211" s="14">
        <f>IF(OR($B211="",$E211=""),"",SUMIFS($E$6:$E211,$B$6:$B211,$B211,$C$6:$C211,"Crédit")-SUMIFS($E$6:$E211,$B$6:$B211,$B211,$C$6:$C211,"Remboursement"))</f>
      </c>
    </row>
    <row r="212" spans="1:8" x14ac:dyDescent="0.25">
      <c r="A212" s="18"/>
      <c r="B212" s="12"/>
      <c r="C212" s="12"/>
      <c r="D212" s="12"/>
      <c r="E212" s="13"/>
      <c r="F212" s="18"/>
      <c r="G212" s="12"/>
      <c r="H212" s="14">
        <f>IF(OR($B212="",$E212=""),"",SUMIFS($E$6:$E212,$B$6:$B212,$B212,$C$6:$C212,"Crédit")-SUMIFS($E$6:$E212,$B$6:$B212,$B212,$C$6:$C212,"Remboursement"))</f>
      </c>
    </row>
    <row r="213" spans="1:8" x14ac:dyDescent="0.25">
      <c r="A213" s="18"/>
      <c r="B213" s="12"/>
      <c r="C213" s="12"/>
      <c r="D213" s="12"/>
      <c r="E213" s="13"/>
      <c r="F213" s="18"/>
      <c r="G213" s="12"/>
      <c r="H213" s="14">
        <f>IF(OR($B213="",$E213=""),"",SUMIFS($E$6:$E213,$B$6:$B213,$B213,$C$6:$C213,"Crédit")-SUMIFS($E$6:$E213,$B$6:$B213,$B213,$C$6:$C213,"Remboursement"))</f>
      </c>
    </row>
    <row r="214" spans="1:8" x14ac:dyDescent="0.25">
      <c r="A214" s="18"/>
      <c r="B214" s="12"/>
      <c r="C214" s="12"/>
      <c r="D214" s="12"/>
      <c r="E214" s="13"/>
      <c r="F214" s="18"/>
      <c r="G214" s="12"/>
      <c r="H214" s="14">
        <f>IF(OR($B214="",$E214=""),"",SUMIFS($E$6:$E214,$B$6:$B214,$B214,$C$6:$C214,"Crédit")-SUMIFS($E$6:$E214,$B$6:$B214,$B214,$C$6:$C214,"Remboursement"))</f>
      </c>
    </row>
    <row r="215" spans="1:8" x14ac:dyDescent="0.25">
      <c r="A215" s="18"/>
      <c r="B215" s="12"/>
      <c r="C215" s="12"/>
      <c r="D215" s="12"/>
      <c r="E215" s="13"/>
      <c r="F215" s="18"/>
      <c r="G215" s="12"/>
      <c r="H215" s="14">
        <f>IF(OR($B215="",$E215=""),"",SUMIFS($E$6:$E215,$B$6:$B215,$B215,$C$6:$C215,"Crédit")-SUMIFS($E$6:$E215,$B$6:$B215,$B215,$C$6:$C215,"Remboursement"))</f>
      </c>
    </row>
    <row r="216" spans="1:8" x14ac:dyDescent="0.25">
      <c r="A216" s="18"/>
      <c r="B216" s="12"/>
      <c r="C216" s="12"/>
      <c r="D216" s="12"/>
      <c r="E216" s="13"/>
      <c r="F216" s="18"/>
      <c r="G216" s="12"/>
      <c r="H216" s="14">
        <f>IF(OR($B216="",$E216=""),"",SUMIFS($E$6:$E216,$B$6:$B216,$B216,$C$6:$C216,"Crédit")-SUMIFS($E$6:$E216,$B$6:$B216,$B216,$C$6:$C216,"Remboursement"))</f>
      </c>
    </row>
    <row r="217" spans="1:8" x14ac:dyDescent="0.25">
      <c r="A217" s="18"/>
      <c r="B217" s="12"/>
      <c r="C217" s="12"/>
      <c r="D217" s="12"/>
      <c r="E217" s="13"/>
      <c r="F217" s="18"/>
      <c r="G217" s="12"/>
      <c r="H217" s="14">
        <f>IF(OR($B217="",$E217=""),"",SUMIFS($E$6:$E217,$B$6:$B217,$B217,$C$6:$C217,"Crédit")-SUMIFS($E$6:$E217,$B$6:$B217,$B217,$C$6:$C217,"Remboursement"))</f>
      </c>
    </row>
    <row r="218" spans="1:8" x14ac:dyDescent="0.25">
      <c r="A218" s="18"/>
      <c r="B218" s="12"/>
      <c r="C218" s="12"/>
      <c r="D218" s="12"/>
      <c r="E218" s="13"/>
      <c r="F218" s="18"/>
      <c r="G218" s="12"/>
      <c r="H218" s="14">
        <f>IF(OR($B218="",$E218=""),"",SUMIFS($E$6:$E218,$B$6:$B218,$B218,$C$6:$C218,"Crédit")-SUMIFS($E$6:$E218,$B$6:$B218,$B218,$C$6:$C218,"Remboursement"))</f>
      </c>
    </row>
    <row r="219" spans="1:8" x14ac:dyDescent="0.25">
      <c r="A219" s="18"/>
      <c r="B219" s="12"/>
      <c r="C219" s="12"/>
      <c r="D219" s="12"/>
      <c r="E219" s="13"/>
      <c r="F219" s="18"/>
      <c r="G219" s="12"/>
      <c r="H219" s="14">
        <f>IF(OR($B219="",$E219=""),"",SUMIFS($E$6:$E219,$B$6:$B219,$B219,$C$6:$C219,"Crédit")-SUMIFS($E$6:$E219,$B$6:$B219,$B219,$C$6:$C219,"Remboursement"))</f>
      </c>
    </row>
    <row r="220" spans="1:8" x14ac:dyDescent="0.25">
      <c r="A220" s="18"/>
      <c r="B220" s="12"/>
      <c r="C220" s="12"/>
      <c r="D220" s="12"/>
      <c r="E220" s="13"/>
      <c r="F220" s="18"/>
      <c r="G220" s="12"/>
      <c r="H220" s="14">
        <f>IF(OR($B220="",$E220=""),"",SUMIFS($E$6:$E220,$B$6:$B220,$B220,$C$6:$C220,"Crédit")-SUMIFS($E$6:$E220,$B$6:$B220,$B220,$C$6:$C220,"Remboursement"))</f>
      </c>
    </row>
    <row r="221" spans="1:8" x14ac:dyDescent="0.25">
      <c r="A221" s="18"/>
      <c r="B221" s="12"/>
      <c r="C221" s="12"/>
      <c r="D221" s="12"/>
      <c r="E221" s="13"/>
      <c r="F221" s="18"/>
      <c r="G221" s="12"/>
      <c r="H221" s="14">
        <f>IF(OR($B221="",$E221=""),"",SUMIFS($E$6:$E221,$B$6:$B221,$B221,$C$6:$C221,"Crédit")-SUMIFS($E$6:$E221,$B$6:$B221,$B221,$C$6:$C221,"Remboursement"))</f>
      </c>
    </row>
    <row r="222" spans="1:8" x14ac:dyDescent="0.25">
      <c r="A222" s="18"/>
      <c r="B222" s="12"/>
      <c r="C222" s="12"/>
      <c r="D222" s="12"/>
      <c r="E222" s="13"/>
      <c r="F222" s="18"/>
      <c r="G222" s="12"/>
      <c r="H222" s="14">
        <f>IF(OR($B222="",$E222=""),"",SUMIFS($E$6:$E222,$B$6:$B222,$B222,$C$6:$C222,"Crédit")-SUMIFS($E$6:$E222,$B$6:$B222,$B222,$C$6:$C222,"Remboursement"))</f>
      </c>
    </row>
    <row r="223" spans="1:8" x14ac:dyDescent="0.25">
      <c r="A223" s="18"/>
      <c r="B223" s="12"/>
      <c r="C223" s="12"/>
      <c r="D223" s="12"/>
      <c r="E223" s="13"/>
      <c r="F223" s="18"/>
      <c r="G223" s="12"/>
      <c r="H223" s="14">
        <f>IF(OR($B223="",$E223=""),"",SUMIFS($E$6:$E223,$B$6:$B223,$B223,$C$6:$C223,"Crédit")-SUMIFS($E$6:$E223,$B$6:$B223,$B223,$C$6:$C223,"Remboursement"))</f>
      </c>
    </row>
    <row r="224" spans="1:8" x14ac:dyDescent="0.25">
      <c r="A224" s="18"/>
      <c r="B224" s="12"/>
      <c r="C224" s="12"/>
      <c r="D224" s="12"/>
      <c r="E224" s="13"/>
      <c r="F224" s="18"/>
      <c r="G224" s="12"/>
      <c r="H224" s="14">
        <f>IF(OR($B224="",$E224=""),"",SUMIFS($E$6:$E224,$B$6:$B224,$B224,$C$6:$C224,"Crédit")-SUMIFS($E$6:$E224,$B$6:$B224,$B224,$C$6:$C224,"Remboursement"))</f>
      </c>
    </row>
    <row r="225" spans="1:8" x14ac:dyDescent="0.25">
      <c r="A225" s="18"/>
      <c r="B225" s="12"/>
      <c r="C225" s="12"/>
      <c r="D225" s="12"/>
      <c r="E225" s="13"/>
      <c r="F225" s="18"/>
      <c r="G225" s="12"/>
      <c r="H225" s="14">
        <f>IF(OR($B225="",$E225=""),"",SUMIFS($E$6:$E225,$B$6:$B225,$B225,$C$6:$C225,"Crédit")-SUMIFS($E$6:$E225,$B$6:$B225,$B225,$C$6:$C225,"Remboursement"))</f>
      </c>
    </row>
    <row r="226" spans="1:8" x14ac:dyDescent="0.25">
      <c r="A226" s="18"/>
      <c r="B226" s="12"/>
      <c r="C226" s="12"/>
      <c r="D226" s="12"/>
      <c r="E226" s="13"/>
      <c r="F226" s="18"/>
      <c r="G226" s="12"/>
      <c r="H226" s="14">
        <f>IF(OR($B226="",$E226=""),"",SUMIFS($E$6:$E226,$B$6:$B226,$B226,$C$6:$C226,"Crédit")-SUMIFS($E$6:$E226,$B$6:$B226,$B226,$C$6:$C226,"Remboursement"))</f>
      </c>
    </row>
    <row r="227" spans="1:8" x14ac:dyDescent="0.25">
      <c r="A227" s="18"/>
      <c r="B227" s="12"/>
      <c r="C227" s="12"/>
      <c r="D227" s="12"/>
      <c r="E227" s="13"/>
      <c r="F227" s="18"/>
      <c r="G227" s="12"/>
      <c r="H227" s="14">
        <f>IF(OR($B227="",$E227=""),"",SUMIFS($E$6:$E227,$B$6:$B227,$B227,$C$6:$C227,"Crédit")-SUMIFS($E$6:$E227,$B$6:$B227,$B227,$C$6:$C227,"Remboursement"))</f>
      </c>
    </row>
    <row r="228" spans="1:8" x14ac:dyDescent="0.25">
      <c r="A228" s="18"/>
      <c r="B228" s="12"/>
      <c r="C228" s="12"/>
      <c r="D228" s="12"/>
      <c r="E228" s="13"/>
      <c r="F228" s="18"/>
      <c r="G228" s="12"/>
      <c r="H228" s="14">
        <f>IF(OR($B228="",$E228=""),"",SUMIFS($E$6:$E228,$B$6:$B228,$B228,$C$6:$C228,"Crédit")-SUMIFS($E$6:$E228,$B$6:$B228,$B228,$C$6:$C228,"Remboursement"))</f>
      </c>
    </row>
    <row r="229" spans="1:8" x14ac:dyDescent="0.25">
      <c r="A229" s="18"/>
      <c r="B229" s="12"/>
      <c r="C229" s="12"/>
      <c r="D229" s="12"/>
      <c r="E229" s="13"/>
      <c r="F229" s="18"/>
      <c r="G229" s="12"/>
      <c r="H229" s="14">
        <f>IF(OR($B229="",$E229=""),"",SUMIFS($E$6:$E229,$B$6:$B229,$B229,$C$6:$C229,"Crédit")-SUMIFS($E$6:$E229,$B$6:$B229,$B229,$C$6:$C229,"Remboursement"))</f>
      </c>
    </row>
    <row r="230" spans="1:8" x14ac:dyDescent="0.25">
      <c r="A230" s="18"/>
      <c r="B230" s="12"/>
      <c r="C230" s="12"/>
      <c r="D230" s="12"/>
      <c r="E230" s="13"/>
      <c r="F230" s="18"/>
      <c r="G230" s="12"/>
      <c r="H230" s="14">
        <f>IF(OR($B230="",$E230=""),"",SUMIFS($E$6:$E230,$B$6:$B230,$B230,$C$6:$C230,"Crédit")-SUMIFS($E$6:$E230,$B$6:$B230,$B230,$C$6:$C230,"Remboursement"))</f>
      </c>
    </row>
    <row r="231" spans="1:8" x14ac:dyDescent="0.25">
      <c r="A231" s="18"/>
      <c r="B231" s="12"/>
      <c r="C231" s="12"/>
      <c r="D231" s="12"/>
      <c r="E231" s="13"/>
      <c r="F231" s="18"/>
      <c r="G231" s="12"/>
      <c r="H231" s="14">
        <f>IF(OR($B231="",$E231=""),"",SUMIFS($E$6:$E231,$B$6:$B231,$B231,$C$6:$C231,"Crédit")-SUMIFS($E$6:$E231,$B$6:$B231,$B231,$C$6:$C231,"Remboursement"))</f>
      </c>
    </row>
    <row r="232" spans="1:8" x14ac:dyDescent="0.25">
      <c r="A232" s="18"/>
      <c r="B232" s="12"/>
      <c r="C232" s="12"/>
      <c r="D232" s="12"/>
      <c r="E232" s="13"/>
      <c r="F232" s="18"/>
      <c r="G232" s="12"/>
      <c r="H232" s="14">
        <f>IF(OR($B232="",$E232=""),"",SUMIFS($E$6:$E232,$B$6:$B232,$B232,$C$6:$C232,"Crédit")-SUMIFS($E$6:$E232,$B$6:$B232,$B232,$C$6:$C232,"Remboursement"))</f>
      </c>
    </row>
    <row r="233" spans="1:8" x14ac:dyDescent="0.25">
      <c r="A233" s="18"/>
      <c r="B233" s="12"/>
      <c r="C233" s="12"/>
      <c r="D233" s="12"/>
      <c r="E233" s="13"/>
      <c r="F233" s="18"/>
      <c r="G233" s="12"/>
      <c r="H233" s="14">
        <f>IF(OR($B233="",$E233=""),"",SUMIFS($E$6:$E233,$B$6:$B233,$B233,$C$6:$C233,"Crédit")-SUMIFS($E$6:$E233,$B$6:$B233,$B233,$C$6:$C233,"Remboursement"))</f>
      </c>
    </row>
    <row r="234" spans="1:8" x14ac:dyDescent="0.25">
      <c r="A234" s="18"/>
      <c r="B234" s="12"/>
      <c r="C234" s="12"/>
      <c r="D234" s="12"/>
      <c r="E234" s="13"/>
      <c r="F234" s="18"/>
      <c r="G234" s="12"/>
      <c r="H234" s="14">
        <f>IF(OR($B234="",$E234=""),"",SUMIFS($E$6:$E234,$B$6:$B234,$B234,$C$6:$C234,"Crédit")-SUMIFS($E$6:$E234,$B$6:$B234,$B234,$C$6:$C234,"Remboursement"))</f>
      </c>
    </row>
    <row r="235" spans="1:8" x14ac:dyDescent="0.25">
      <c r="A235" s="18"/>
      <c r="B235" s="12"/>
      <c r="C235" s="12"/>
      <c r="D235" s="12"/>
      <c r="E235" s="13"/>
      <c r="F235" s="18"/>
      <c r="G235" s="12"/>
      <c r="H235" s="14">
        <f>IF(OR($B235="",$E235=""),"",SUMIFS($E$6:$E235,$B$6:$B235,$B235,$C$6:$C235,"Crédit")-SUMIFS($E$6:$E235,$B$6:$B235,$B235,$C$6:$C235,"Remboursement"))</f>
      </c>
    </row>
    <row r="236" spans="1:8" x14ac:dyDescent="0.25">
      <c r="A236" s="18"/>
      <c r="B236" s="12"/>
      <c r="C236" s="12"/>
      <c r="D236" s="12"/>
      <c r="E236" s="13"/>
      <c r="F236" s="18"/>
      <c r="G236" s="12"/>
      <c r="H236" s="14">
        <f>IF(OR($B236="",$E236=""),"",SUMIFS($E$6:$E236,$B$6:$B236,$B236,$C$6:$C236,"Crédit")-SUMIFS($E$6:$E236,$B$6:$B236,$B236,$C$6:$C236,"Remboursement"))</f>
      </c>
    </row>
    <row r="237" spans="1:8" x14ac:dyDescent="0.25">
      <c r="A237" s="18"/>
      <c r="B237" s="12"/>
      <c r="C237" s="12"/>
      <c r="D237" s="12"/>
      <c r="E237" s="13"/>
      <c r="F237" s="18"/>
      <c r="G237" s="12"/>
      <c r="H237" s="14">
        <f>IF(OR($B237="",$E237=""),"",SUMIFS($E$6:$E237,$B$6:$B237,$B237,$C$6:$C237,"Crédit")-SUMIFS($E$6:$E237,$B$6:$B237,$B237,$C$6:$C237,"Remboursement"))</f>
      </c>
    </row>
    <row r="238" spans="1:8" x14ac:dyDescent="0.25">
      <c r="A238" s="18"/>
      <c r="B238" s="12"/>
      <c r="C238" s="12"/>
      <c r="D238" s="12"/>
      <c r="E238" s="13"/>
      <c r="F238" s="18"/>
      <c r="G238" s="12"/>
      <c r="H238" s="14">
        <f>IF(OR($B238="",$E238=""),"",SUMIFS($E$6:$E238,$B$6:$B238,$B238,$C$6:$C238,"Crédit")-SUMIFS($E$6:$E238,$B$6:$B238,$B238,$C$6:$C238,"Remboursement"))</f>
      </c>
    </row>
    <row r="239" spans="1:8" x14ac:dyDescent="0.25">
      <c r="A239" s="18"/>
      <c r="B239" s="12"/>
      <c r="C239" s="12"/>
      <c r="D239" s="12"/>
      <c r="E239" s="13"/>
      <c r="F239" s="18"/>
      <c r="G239" s="12"/>
      <c r="H239" s="14">
        <f>IF(OR($B239="",$E239=""),"",SUMIFS($E$6:$E239,$B$6:$B239,$B239,$C$6:$C239,"Crédit")-SUMIFS($E$6:$E239,$B$6:$B239,$B239,$C$6:$C239,"Remboursement"))</f>
      </c>
    </row>
    <row r="240" spans="1:8" x14ac:dyDescent="0.25">
      <c r="A240" s="18"/>
      <c r="B240" s="12"/>
      <c r="C240" s="12"/>
      <c r="D240" s="12"/>
      <c r="E240" s="13"/>
      <c r="F240" s="18"/>
      <c r="G240" s="12"/>
      <c r="H240" s="14">
        <f>IF(OR($B240="",$E240=""),"",SUMIFS($E$6:$E240,$B$6:$B240,$B240,$C$6:$C240,"Crédit")-SUMIFS($E$6:$E240,$B$6:$B240,$B240,$C$6:$C240,"Remboursement"))</f>
      </c>
    </row>
    <row r="241" spans="1:8" x14ac:dyDescent="0.25">
      <c r="A241" s="18"/>
      <c r="B241" s="12"/>
      <c r="C241" s="12"/>
      <c r="D241" s="12"/>
      <c r="E241" s="13"/>
      <c r="F241" s="18"/>
      <c r="G241" s="12"/>
      <c r="H241" s="14">
        <f>IF(OR($B241="",$E241=""),"",SUMIFS($E$6:$E241,$B$6:$B241,$B241,$C$6:$C241,"Crédit")-SUMIFS($E$6:$E241,$B$6:$B241,$B241,$C$6:$C241,"Remboursement"))</f>
      </c>
    </row>
    <row r="242" spans="1:8" x14ac:dyDescent="0.25">
      <c r="A242" s="18"/>
      <c r="B242" s="12"/>
      <c r="C242" s="12"/>
      <c r="D242" s="12"/>
      <c r="E242" s="13"/>
      <c r="F242" s="18"/>
      <c r="G242" s="12"/>
      <c r="H242" s="14">
        <f>IF(OR($B242="",$E242=""),"",SUMIFS($E$6:$E242,$B$6:$B242,$B242,$C$6:$C242,"Crédit")-SUMIFS($E$6:$E242,$B$6:$B242,$B242,$C$6:$C242,"Remboursement"))</f>
      </c>
    </row>
    <row r="243" spans="1:8" x14ac:dyDescent="0.25">
      <c r="A243" s="18"/>
      <c r="B243" s="12"/>
      <c r="C243" s="12"/>
      <c r="D243" s="12"/>
      <c r="E243" s="13"/>
      <c r="F243" s="18"/>
      <c r="G243" s="12"/>
      <c r="H243" s="14">
        <f>IF(OR($B243="",$E243=""),"",SUMIFS($E$6:$E243,$B$6:$B243,$B243,$C$6:$C243,"Crédit")-SUMIFS($E$6:$E243,$B$6:$B243,$B243,$C$6:$C243,"Remboursement"))</f>
      </c>
    </row>
    <row r="244" spans="1:8" x14ac:dyDescent="0.25">
      <c r="A244" s="18"/>
      <c r="B244" s="12"/>
      <c r="C244" s="12"/>
      <c r="D244" s="12"/>
      <c r="E244" s="13"/>
      <c r="F244" s="18"/>
      <c r="G244" s="12"/>
      <c r="H244" s="14">
        <f>IF(OR($B244="",$E244=""),"",SUMIFS($E$6:$E244,$B$6:$B244,$B244,$C$6:$C244,"Crédit")-SUMIFS($E$6:$E244,$B$6:$B244,$B244,$C$6:$C244,"Remboursement"))</f>
      </c>
    </row>
    <row r="245" spans="1:8" x14ac:dyDescent="0.25">
      <c r="A245" s="18"/>
      <c r="B245" s="12"/>
      <c r="C245" s="12"/>
      <c r="D245" s="12"/>
      <c r="E245" s="13"/>
      <c r="F245" s="18"/>
      <c r="G245" s="12"/>
      <c r="H245" s="14">
        <f>IF(OR($B245="",$E245=""),"",SUMIFS($E$6:$E245,$B$6:$B245,$B245,$C$6:$C245,"Crédit")-SUMIFS($E$6:$E245,$B$6:$B245,$B245,$C$6:$C245,"Remboursement"))</f>
      </c>
    </row>
    <row r="246" spans="1:8" x14ac:dyDescent="0.25">
      <c r="A246" s="18"/>
      <c r="B246" s="12"/>
      <c r="C246" s="12"/>
      <c r="D246" s="12"/>
      <c r="E246" s="13"/>
      <c r="F246" s="18"/>
      <c r="G246" s="12"/>
      <c r="H246" s="14">
        <f>IF(OR($B246="",$E246=""),"",SUMIFS($E$6:$E246,$B$6:$B246,$B246,$C$6:$C246,"Crédit")-SUMIFS($E$6:$E246,$B$6:$B246,$B246,$C$6:$C246,"Remboursement"))</f>
      </c>
    </row>
    <row r="247" spans="1:8" x14ac:dyDescent="0.25">
      <c r="A247" s="18"/>
      <c r="B247" s="12"/>
      <c r="C247" s="12"/>
      <c r="D247" s="12"/>
      <c r="E247" s="13"/>
      <c r="F247" s="18"/>
      <c r="G247" s="12"/>
      <c r="H247" s="14">
        <f>IF(OR($B247="",$E247=""),"",SUMIFS($E$6:$E247,$B$6:$B247,$B247,$C$6:$C247,"Crédit")-SUMIFS($E$6:$E247,$B$6:$B247,$B247,$C$6:$C247,"Remboursement"))</f>
      </c>
    </row>
    <row r="248" spans="1:8" x14ac:dyDescent="0.25">
      <c r="A248" s="18"/>
      <c r="B248" s="12"/>
      <c r="C248" s="12"/>
      <c r="D248" s="12"/>
      <c r="E248" s="13"/>
      <c r="F248" s="18"/>
      <c r="G248" s="12"/>
      <c r="H248" s="14">
        <f>IF(OR($B248="",$E248=""),"",SUMIFS($E$6:$E248,$B$6:$B248,$B248,$C$6:$C248,"Crédit")-SUMIFS($E$6:$E248,$B$6:$B248,$B248,$C$6:$C248,"Remboursement"))</f>
      </c>
    </row>
    <row r="249" spans="1:8" x14ac:dyDescent="0.25">
      <c r="A249" s="18"/>
      <c r="B249" s="12"/>
      <c r="C249" s="12"/>
      <c r="D249" s="12"/>
      <c r="E249" s="13"/>
      <c r="F249" s="18"/>
      <c r="G249" s="12"/>
      <c r="H249" s="14">
        <f>IF(OR($B249="",$E249=""),"",SUMIFS($E$6:$E249,$B$6:$B249,$B249,$C$6:$C249,"Crédit")-SUMIFS($E$6:$E249,$B$6:$B249,$B249,$C$6:$C249,"Remboursement"))</f>
      </c>
    </row>
    <row r="250" spans="1:8" x14ac:dyDescent="0.25">
      <c r="A250" s="18"/>
      <c r="B250" s="12"/>
      <c r="C250" s="12"/>
      <c r="D250" s="12"/>
      <c r="E250" s="13"/>
      <c r="F250" s="18"/>
      <c r="G250" s="12"/>
      <c r="H250" s="14">
        <f>IF(OR($B250="",$E250=""),"",SUMIFS($E$6:$E250,$B$6:$B250,$B250,$C$6:$C250,"Crédit")-SUMIFS($E$6:$E250,$B$6:$B250,$B250,$C$6:$C250,"Remboursement"))</f>
      </c>
    </row>
    <row r="251" spans="1:8" x14ac:dyDescent="0.25">
      <c r="A251" s="18"/>
      <c r="B251" s="12"/>
      <c r="C251" s="12"/>
      <c r="D251" s="12"/>
      <c r="E251" s="13"/>
      <c r="F251" s="18"/>
      <c r="G251" s="12"/>
      <c r="H251" s="14">
        <f>IF(OR($B251="",$E251=""),"",SUMIFS($E$6:$E251,$B$6:$B251,$B251,$C$6:$C251,"Crédit")-SUMIFS($E$6:$E251,$B$6:$B251,$B251,$C$6:$C251,"Remboursement"))</f>
      </c>
    </row>
    <row r="252" spans="1:8" x14ac:dyDescent="0.25">
      <c r="A252" s="18"/>
      <c r="B252" s="12"/>
      <c r="C252" s="12"/>
      <c r="D252" s="12"/>
      <c r="E252" s="13"/>
      <c r="F252" s="18"/>
      <c r="G252" s="12"/>
      <c r="H252" s="14">
        <f>IF(OR($B252="",$E252=""),"",SUMIFS($E$6:$E252,$B$6:$B252,$B252,$C$6:$C252,"Crédit")-SUMIFS($E$6:$E252,$B$6:$B252,$B252,$C$6:$C252,"Remboursement"))</f>
      </c>
    </row>
    <row r="253" spans="1:8" x14ac:dyDescent="0.25">
      <c r="A253" s="18"/>
      <c r="B253" s="12"/>
      <c r="C253" s="12"/>
      <c r="D253" s="12"/>
      <c r="E253" s="13"/>
      <c r="F253" s="18"/>
      <c r="G253" s="12"/>
      <c r="H253" s="14">
        <f>IF(OR($B253="",$E253=""),"",SUMIFS($E$6:$E253,$B$6:$B253,$B253,$C$6:$C253,"Crédit")-SUMIFS($E$6:$E253,$B$6:$B253,$B253,$C$6:$C253,"Remboursement"))</f>
      </c>
    </row>
    <row r="254" spans="1:8" x14ac:dyDescent="0.25">
      <c r="A254" s="18"/>
      <c r="B254" s="12"/>
      <c r="C254" s="12"/>
      <c r="D254" s="12"/>
      <c r="E254" s="13"/>
      <c r="F254" s="18"/>
      <c r="G254" s="12"/>
      <c r="H254" s="14">
        <f>IF(OR($B254="",$E254=""),"",SUMIFS($E$6:$E254,$B$6:$B254,$B254,$C$6:$C254,"Crédit")-SUMIFS($E$6:$E254,$B$6:$B254,$B254,$C$6:$C254,"Remboursement"))</f>
      </c>
    </row>
    <row r="255" spans="1:8" x14ac:dyDescent="0.25">
      <c r="A255" s="18"/>
      <c r="B255" s="12"/>
      <c r="C255" s="12"/>
      <c r="D255" s="12"/>
      <c r="E255" s="13"/>
      <c r="F255" s="18"/>
      <c r="G255" s="12"/>
      <c r="H255" s="14">
        <f>IF(OR($B255="",$E255=""),"",SUMIFS($E$6:$E255,$B$6:$B255,$B255,$C$6:$C255,"Crédit")-SUMIFS($E$6:$E255,$B$6:$B255,$B255,$C$6:$C255,"Remboursement"))</f>
      </c>
    </row>
    <row r="256" spans="1:8" x14ac:dyDescent="0.25">
      <c r="A256" s="18"/>
      <c r="B256" s="12"/>
      <c r="C256" s="12"/>
      <c r="D256" s="12"/>
      <c r="E256" s="13"/>
      <c r="F256" s="18"/>
      <c r="G256" s="12"/>
      <c r="H256" s="14">
        <f>IF(OR($B256="",$E256=""),"",SUMIFS($E$6:$E256,$B$6:$B256,$B256,$C$6:$C256,"Crédit")-SUMIFS($E$6:$E256,$B$6:$B256,$B256,$C$6:$C256,"Remboursement"))</f>
      </c>
    </row>
    <row r="257" spans="1:8" x14ac:dyDescent="0.25">
      <c r="A257" s="18"/>
      <c r="B257" s="12"/>
      <c r="C257" s="12"/>
      <c r="D257" s="12"/>
      <c r="E257" s="13"/>
      <c r="F257" s="18"/>
      <c r="G257" s="12"/>
      <c r="H257" s="14">
        <f>IF(OR($B257="",$E257=""),"",SUMIFS($E$6:$E257,$B$6:$B257,$B257,$C$6:$C257,"Crédit")-SUMIFS($E$6:$E257,$B$6:$B257,$B257,$C$6:$C257,"Remboursement"))</f>
      </c>
    </row>
    <row r="258" spans="1:8" x14ac:dyDescent="0.25">
      <c r="A258" s="18"/>
      <c r="B258" s="12"/>
      <c r="C258" s="12"/>
      <c r="D258" s="12"/>
      <c r="E258" s="13"/>
      <c r="F258" s="18"/>
      <c r="G258" s="12"/>
      <c r="H258" s="14">
        <f>IF(OR($B258="",$E258=""),"",SUMIFS($E$6:$E258,$B$6:$B258,$B258,$C$6:$C258,"Crédit")-SUMIFS($E$6:$E258,$B$6:$B258,$B258,$C$6:$C258,"Remboursement"))</f>
      </c>
    </row>
    <row r="259" spans="1:8" x14ac:dyDescent="0.25">
      <c r="A259" s="18"/>
      <c r="B259" s="12"/>
      <c r="C259" s="12"/>
      <c r="D259" s="12"/>
      <c r="E259" s="13"/>
      <c r="F259" s="18"/>
      <c r="G259" s="12"/>
      <c r="H259" s="14">
        <f>IF(OR($B259="",$E259=""),"",SUMIFS($E$6:$E259,$B$6:$B259,$B259,$C$6:$C259,"Crédit")-SUMIFS($E$6:$E259,$B$6:$B259,$B259,$C$6:$C259,"Remboursement"))</f>
      </c>
    </row>
    <row r="260" spans="1:8" x14ac:dyDescent="0.25">
      <c r="A260" s="18"/>
      <c r="B260" s="12"/>
      <c r="C260" s="12"/>
      <c r="D260" s="12"/>
      <c r="E260" s="13"/>
      <c r="F260" s="18"/>
      <c r="G260" s="12"/>
      <c r="H260" s="14">
        <f>IF(OR($B260="",$E260=""),"",SUMIFS($E$6:$E260,$B$6:$B260,$B260,$C$6:$C260,"Crédit")-SUMIFS($E$6:$E260,$B$6:$B260,$B260,$C$6:$C260,"Remboursement"))</f>
      </c>
    </row>
    <row r="261" spans="1:8" x14ac:dyDescent="0.25">
      <c r="A261" s="18"/>
      <c r="B261" s="12"/>
      <c r="C261" s="12"/>
      <c r="D261" s="12"/>
      <c r="E261" s="13"/>
      <c r="F261" s="18"/>
      <c r="G261" s="12"/>
      <c r="H261" s="14">
        <f>IF(OR($B261="",$E261=""),"",SUMIFS($E$6:$E261,$B$6:$B261,$B261,$C$6:$C261,"Crédit")-SUMIFS($E$6:$E261,$B$6:$B261,$B261,$C$6:$C261,"Remboursement"))</f>
      </c>
    </row>
    <row r="262" spans="1:8" x14ac:dyDescent="0.25">
      <c r="A262" s="18"/>
      <c r="B262" s="12"/>
      <c r="C262" s="12"/>
      <c r="D262" s="12"/>
      <c r="E262" s="13"/>
      <c r="F262" s="18"/>
      <c r="G262" s="12"/>
      <c r="H262" s="14">
        <f>IF(OR($B262="",$E262=""),"",SUMIFS($E$6:$E262,$B$6:$B262,$B262,$C$6:$C262,"Crédit")-SUMIFS($E$6:$E262,$B$6:$B262,$B262,$C$6:$C262,"Remboursement"))</f>
      </c>
    </row>
    <row r="263" spans="1:8" x14ac:dyDescent="0.25">
      <c r="A263" s="18"/>
      <c r="B263" s="12"/>
      <c r="C263" s="12"/>
      <c r="D263" s="12"/>
      <c r="E263" s="13"/>
      <c r="F263" s="18"/>
      <c r="G263" s="12"/>
      <c r="H263" s="14">
        <f>IF(OR($B263="",$E263=""),"",SUMIFS($E$6:$E263,$B$6:$B263,$B263,$C$6:$C263,"Crédit")-SUMIFS($E$6:$E263,$B$6:$B263,$B263,$C$6:$C263,"Remboursement"))</f>
      </c>
    </row>
    <row r="264" spans="1:8" x14ac:dyDescent="0.25">
      <c r="A264" s="18"/>
      <c r="B264" s="12"/>
      <c r="C264" s="12"/>
      <c r="D264" s="12"/>
      <c r="E264" s="13"/>
      <c r="F264" s="18"/>
      <c r="G264" s="12"/>
      <c r="H264" s="14">
        <f>IF(OR($B264="",$E264=""),"",SUMIFS($E$6:$E264,$B$6:$B264,$B264,$C$6:$C264,"Crédit")-SUMIFS($E$6:$E264,$B$6:$B264,$B264,$C$6:$C264,"Remboursement"))</f>
      </c>
    </row>
    <row r="265" spans="1:8" x14ac:dyDescent="0.25">
      <c r="A265" s="18"/>
      <c r="B265" s="12"/>
      <c r="C265" s="12"/>
      <c r="D265" s="12"/>
      <c r="E265" s="13"/>
      <c r="F265" s="18"/>
      <c r="G265" s="12"/>
      <c r="H265" s="14">
        <f>IF(OR($B265="",$E265=""),"",SUMIFS($E$6:$E265,$B$6:$B265,$B265,$C$6:$C265,"Crédit")-SUMIFS($E$6:$E265,$B$6:$B265,$B265,$C$6:$C265,"Remboursement"))</f>
      </c>
    </row>
    <row r="266" spans="1:8" x14ac:dyDescent="0.25">
      <c r="A266" s="18"/>
      <c r="B266" s="12"/>
      <c r="C266" s="12"/>
      <c r="D266" s="12"/>
      <c r="E266" s="13"/>
      <c r="F266" s="18"/>
      <c r="G266" s="12"/>
      <c r="H266" s="14">
        <f>IF(OR($B266="",$E266=""),"",SUMIFS($E$6:$E266,$B$6:$B266,$B266,$C$6:$C266,"Crédit")-SUMIFS($E$6:$E266,$B$6:$B266,$B266,$C$6:$C266,"Remboursement"))</f>
      </c>
    </row>
    <row r="267" spans="1:8" x14ac:dyDescent="0.25">
      <c r="A267" s="18"/>
      <c r="B267" s="12"/>
      <c r="C267" s="12"/>
      <c r="D267" s="12"/>
      <c r="E267" s="13"/>
      <c r="F267" s="18"/>
      <c r="G267" s="12"/>
      <c r="H267" s="14">
        <f>IF(OR($B267="",$E267=""),"",SUMIFS($E$6:$E267,$B$6:$B267,$B267,$C$6:$C267,"Crédit")-SUMIFS($E$6:$E267,$B$6:$B267,$B267,$C$6:$C267,"Remboursement"))</f>
      </c>
    </row>
    <row r="268" spans="1:8" x14ac:dyDescent="0.25">
      <c r="A268" s="18"/>
      <c r="B268" s="12"/>
      <c r="C268" s="12"/>
      <c r="D268" s="12"/>
      <c r="E268" s="13"/>
      <c r="F268" s="18"/>
      <c r="G268" s="12"/>
      <c r="H268" s="14">
        <f>IF(OR($B268="",$E268=""),"",SUMIFS($E$6:$E268,$B$6:$B268,$B268,$C$6:$C268,"Crédit")-SUMIFS($E$6:$E268,$B$6:$B268,$B268,$C$6:$C268,"Remboursement"))</f>
      </c>
    </row>
    <row r="269" spans="1:8" x14ac:dyDescent="0.25">
      <c r="A269" s="18"/>
      <c r="B269" s="12"/>
      <c r="C269" s="12"/>
      <c r="D269" s="12"/>
      <c r="E269" s="13"/>
      <c r="F269" s="18"/>
      <c r="G269" s="12"/>
      <c r="H269" s="14">
        <f>IF(OR($B269="",$E269=""),"",SUMIFS($E$6:$E269,$B$6:$B269,$B269,$C$6:$C269,"Crédit")-SUMIFS($E$6:$E269,$B$6:$B269,$B269,$C$6:$C269,"Remboursement"))</f>
      </c>
    </row>
    <row r="270" spans="1:8" x14ac:dyDescent="0.25">
      <c r="A270" s="18"/>
      <c r="B270" s="12"/>
      <c r="C270" s="12"/>
      <c r="D270" s="12"/>
      <c r="E270" s="13"/>
      <c r="F270" s="18"/>
      <c r="G270" s="12"/>
      <c r="H270" s="14">
        <f>IF(OR($B270="",$E270=""),"",SUMIFS($E$6:$E270,$B$6:$B270,$B270,$C$6:$C270,"Crédit")-SUMIFS($E$6:$E270,$B$6:$B270,$B270,$C$6:$C270,"Remboursement"))</f>
      </c>
    </row>
    <row r="271" spans="1:8" x14ac:dyDescent="0.25">
      <c r="A271" s="18"/>
      <c r="B271" s="12"/>
      <c r="C271" s="12"/>
      <c r="D271" s="12"/>
      <c r="E271" s="13"/>
      <c r="F271" s="18"/>
      <c r="G271" s="12"/>
      <c r="H271" s="14">
        <f>IF(OR($B271="",$E271=""),"",SUMIFS($E$6:$E271,$B$6:$B271,$B271,$C$6:$C271,"Crédit")-SUMIFS($E$6:$E271,$B$6:$B271,$B271,$C$6:$C271,"Remboursement"))</f>
      </c>
    </row>
    <row r="272" spans="1:8" x14ac:dyDescent="0.25">
      <c r="A272" s="18"/>
      <c r="B272" s="12"/>
      <c r="C272" s="12"/>
      <c r="D272" s="12"/>
      <c r="E272" s="13"/>
      <c r="F272" s="18"/>
      <c r="G272" s="12"/>
      <c r="H272" s="14">
        <f>IF(OR($B272="",$E272=""),"",SUMIFS($E$6:$E272,$B$6:$B272,$B272,$C$6:$C272,"Crédit")-SUMIFS($E$6:$E272,$B$6:$B272,$B272,$C$6:$C272,"Remboursement"))</f>
      </c>
    </row>
    <row r="273" spans="1:8" x14ac:dyDescent="0.25">
      <c r="A273" s="18"/>
      <c r="B273" s="12"/>
      <c r="C273" s="12"/>
      <c r="D273" s="12"/>
      <c r="E273" s="13"/>
      <c r="F273" s="18"/>
      <c r="G273" s="12"/>
      <c r="H273" s="14">
        <f>IF(OR($B273="",$E273=""),"",SUMIFS($E$6:$E273,$B$6:$B273,$B273,$C$6:$C273,"Crédit")-SUMIFS($E$6:$E273,$B$6:$B273,$B273,$C$6:$C273,"Remboursement"))</f>
      </c>
    </row>
    <row r="274" spans="1:8" x14ac:dyDescent="0.25">
      <c r="A274" s="18"/>
      <c r="B274" s="12"/>
      <c r="C274" s="12"/>
      <c r="D274" s="12"/>
      <c r="E274" s="13"/>
      <c r="F274" s="18"/>
      <c r="G274" s="12"/>
      <c r="H274" s="14">
        <f>IF(OR($B274="",$E274=""),"",SUMIFS($E$6:$E274,$B$6:$B274,$B274,$C$6:$C274,"Crédit")-SUMIFS($E$6:$E274,$B$6:$B274,$B274,$C$6:$C274,"Remboursement"))</f>
      </c>
    </row>
    <row r="275" spans="1:8" x14ac:dyDescent="0.25">
      <c r="A275" s="18"/>
      <c r="B275" s="12"/>
      <c r="C275" s="12"/>
      <c r="D275" s="12"/>
      <c r="E275" s="13"/>
      <c r="F275" s="18"/>
      <c r="G275" s="12"/>
      <c r="H275" s="14">
        <f>IF(OR($B275="",$E275=""),"",SUMIFS($E$6:$E275,$B$6:$B275,$B275,$C$6:$C275,"Crédit")-SUMIFS($E$6:$E275,$B$6:$B275,$B275,$C$6:$C275,"Remboursement"))</f>
      </c>
    </row>
    <row r="276" spans="1:8" x14ac:dyDescent="0.25">
      <c r="A276" s="18"/>
      <c r="B276" s="12"/>
      <c r="C276" s="12"/>
      <c r="D276" s="12"/>
      <c r="E276" s="13"/>
      <c r="F276" s="18"/>
      <c r="G276" s="12"/>
      <c r="H276" s="14">
        <f>IF(OR($B276="",$E276=""),"",SUMIFS($E$6:$E276,$B$6:$B276,$B276,$C$6:$C276,"Crédit")-SUMIFS($E$6:$E276,$B$6:$B276,$B276,$C$6:$C276,"Remboursement"))</f>
      </c>
    </row>
    <row r="277" spans="1:8" x14ac:dyDescent="0.25">
      <c r="A277" s="18"/>
      <c r="B277" s="12"/>
      <c r="C277" s="12"/>
      <c r="D277" s="12"/>
      <c r="E277" s="13"/>
      <c r="F277" s="18"/>
      <c r="G277" s="12"/>
      <c r="H277" s="14">
        <f>IF(OR($B277="",$E277=""),"",SUMIFS($E$6:$E277,$B$6:$B277,$B277,$C$6:$C277,"Crédit")-SUMIFS($E$6:$E277,$B$6:$B277,$B277,$C$6:$C277,"Remboursement"))</f>
      </c>
    </row>
    <row r="278" spans="1:8" x14ac:dyDescent="0.25">
      <c r="A278" s="18"/>
      <c r="B278" s="12"/>
      <c r="C278" s="12"/>
      <c r="D278" s="12"/>
      <c r="E278" s="13"/>
      <c r="F278" s="18"/>
      <c r="G278" s="12"/>
      <c r="H278" s="14">
        <f>IF(OR($B278="",$E278=""),"",SUMIFS($E$6:$E278,$B$6:$B278,$B278,$C$6:$C278,"Crédit")-SUMIFS($E$6:$E278,$B$6:$B278,$B278,$C$6:$C278,"Remboursement"))</f>
      </c>
    </row>
    <row r="279" spans="1:8" x14ac:dyDescent="0.25">
      <c r="A279" s="18"/>
      <c r="B279" s="12"/>
      <c r="C279" s="12"/>
      <c r="D279" s="12"/>
      <c r="E279" s="13"/>
      <c r="F279" s="18"/>
      <c r="G279" s="12"/>
      <c r="H279" s="14">
        <f>IF(OR($B279="",$E279=""),"",SUMIFS($E$6:$E279,$B$6:$B279,$B279,$C$6:$C279,"Crédit")-SUMIFS($E$6:$E279,$B$6:$B279,$B279,$C$6:$C279,"Remboursement"))</f>
      </c>
    </row>
    <row r="280" spans="1:8" x14ac:dyDescent="0.25">
      <c r="A280" s="18"/>
      <c r="B280" s="12"/>
      <c r="C280" s="12"/>
      <c r="D280" s="12"/>
      <c r="E280" s="13"/>
      <c r="F280" s="18"/>
      <c r="G280" s="12"/>
      <c r="H280" s="14">
        <f>IF(OR($B280="",$E280=""),"",SUMIFS($E$6:$E280,$B$6:$B280,$B280,$C$6:$C280,"Crédit")-SUMIFS($E$6:$E280,$B$6:$B280,$B280,$C$6:$C280,"Remboursement"))</f>
      </c>
    </row>
    <row r="281" spans="1:8" x14ac:dyDescent="0.25">
      <c r="A281" s="18"/>
      <c r="B281" s="12"/>
      <c r="C281" s="12"/>
      <c r="D281" s="12"/>
      <c r="E281" s="13"/>
      <c r="F281" s="18"/>
      <c r="G281" s="12"/>
      <c r="H281" s="14">
        <f>IF(OR($B281="",$E281=""),"",SUMIFS($E$6:$E281,$B$6:$B281,$B281,$C$6:$C281,"Crédit")-SUMIFS($E$6:$E281,$B$6:$B281,$B281,$C$6:$C281,"Remboursement"))</f>
      </c>
    </row>
    <row r="282" spans="1:8" x14ac:dyDescent="0.25">
      <c r="A282" s="18"/>
      <c r="B282" s="12"/>
      <c r="C282" s="12"/>
      <c r="D282" s="12"/>
      <c r="E282" s="13"/>
      <c r="F282" s="18"/>
      <c r="G282" s="12"/>
      <c r="H282" s="14">
        <f>IF(OR($B282="",$E282=""),"",SUMIFS($E$6:$E282,$B$6:$B282,$B282,$C$6:$C282,"Crédit")-SUMIFS($E$6:$E282,$B$6:$B282,$B282,$C$6:$C282,"Remboursement"))</f>
      </c>
    </row>
    <row r="283" spans="1:8" x14ac:dyDescent="0.25">
      <c r="A283" s="18"/>
      <c r="B283" s="12"/>
      <c r="C283" s="12"/>
      <c r="D283" s="12"/>
      <c r="E283" s="13"/>
      <c r="F283" s="18"/>
      <c r="G283" s="12"/>
      <c r="H283" s="14">
        <f>IF(OR($B283="",$E283=""),"",SUMIFS($E$6:$E283,$B$6:$B283,$B283,$C$6:$C283,"Crédit")-SUMIFS($E$6:$E283,$B$6:$B283,$B283,$C$6:$C283,"Remboursement"))</f>
      </c>
    </row>
    <row r="284" spans="1:8" x14ac:dyDescent="0.25">
      <c r="A284" s="18"/>
      <c r="B284" s="12"/>
      <c r="C284" s="12"/>
      <c r="D284" s="12"/>
      <c r="E284" s="13"/>
      <c r="F284" s="18"/>
      <c r="G284" s="12"/>
      <c r="H284" s="14">
        <f>IF(OR($B284="",$E284=""),"",SUMIFS($E$6:$E284,$B$6:$B284,$B284,$C$6:$C284,"Crédit")-SUMIFS($E$6:$E284,$B$6:$B284,$B284,$C$6:$C284,"Remboursement"))</f>
      </c>
    </row>
    <row r="285" spans="1:8" x14ac:dyDescent="0.25">
      <c r="A285" s="18"/>
      <c r="B285" s="12"/>
      <c r="C285" s="12"/>
      <c r="D285" s="12"/>
      <c r="E285" s="13"/>
      <c r="F285" s="18"/>
      <c r="G285" s="12"/>
      <c r="H285" s="14">
        <f>IF(OR($B285="",$E285=""),"",SUMIFS($E$6:$E285,$B$6:$B285,$B285,$C$6:$C285,"Crédit")-SUMIFS($E$6:$E285,$B$6:$B285,$B285,$C$6:$C285,"Remboursement"))</f>
      </c>
    </row>
    <row r="286" spans="1:8" x14ac:dyDescent="0.25">
      <c r="A286" s="18"/>
      <c r="B286" s="12"/>
      <c r="C286" s="12"/>
      <c r="D286" s="12"/>
      <c r="E286" s="13"/>
      <c r="F286" s="18"/>
      <c r="G286" s="12"/>
      <c r="H286" s="14">
        <f>IF(OR($B286="",$E286=""),"",SUMIFS($E$6:$E286,$B$6:$B286,$B286,$C$6:$C286,"Crédit")-SUMIFS($E$6:$E286,$B$6:$B286,$B286,$C$6:$C286,"Remboursement"))</f>
      </c>
    </row>
    <row r="287" spans="1:8" x14ac:dyDescent="0.25">
      <c r="A287" s="18"/>
      <c r="B287" s="12"/>
      <c r="C287" s="12"/>
      <c r="D287" s="12"/>
      <c r="E287" s="13"/>
      <c r="F287" s="18"/>
      <c r="G287" s="12"/>
      <c r="H287" s="14">
        <f>IF(OR($B287="",$E287=""),"",SUMIFS($E$6:$E287,$B$6:$B287,$B287,$C$6:$C287,"Crédit")-SUMIFS($E$6:$E287,$B$6:$B287,$B287,$C$6:$C287,"Remboursement"))</f>
      </c>
    </row>
    <row r="288" spans="1:8" x14ac:dyDescent="0.25">
      <c r="A288" s="18"/>
      <c r="B288" s="12"/>
      <c r="C288" s="12"/>
      <c r="D288" s="12"/>
      <c r="E288" s="13"/>
      <c r="F288" s="18"/>
      <c r="G288" s="12"/>
      <c r="H288" s="14">
        <f>IF(OR($B288="",$E288=""),"",SUMIFS($E$6:$E288,$B$6:$B288,$B288,$C$6:$C288,"Crédit")-SUMIFS($E$6:$E288,$B$6:$B288,$B288,$C$6:$C288,"Remboursement"))</f>
      </c>
    </row>
    <row r="289" spans="1:8" x14ac:dyDescent="0.25">
      <c r="A289" s="18"/>
      <c r="B289" s="12"/>
      <c r="C289" s="12"/>
      <c r="D289" s="12"/>
      <c r="E289" s="13"/>
      <c r="F289" s="18"/>
      <c r="G289" s="12"/>
      <c r="H289" s="14">
        <f>IF(OR($B289="",$E289=""),"",SUMIFS($E$6:$E289,$B$6:$B289,$B289,$C$6:$C289,"Crédit")-SUMIFS($E$6:$E289,$B$6:$B289,$B289,$C$6:$C289,"Remboursement"))</f>
      </c>
    </row>
    <row r="290" spans="1:8" x14ac:dyDescent="0.25">
      <c r="A290" s="18"/>
      <c r="B290" s="12"/>
      <c r="C290" s="12"/>
      <c r="D290" s="12"/>
      <c r="E290" s="13"/>
      <c r="F290" s="18"/>
      <c r="G290" s="12"/>
      <c r="H290" s="14">
        <f>IF(OR($B290="",$E290=""),"",SUMIFS($E$6:$E290,$B$6:$B290,$B290,$C$6:$C290,"Crédit")-SUMIFS($E$6:$E290,$B$6:$B290,$B290,$C$6:$C290,"Remboursement"))</f>
      </c>
    </row>
    <row r="291" spans="1:8" x14ac:dyDescent="0.25">
      <c r="A291" s="18"/>
      <c r="B291" s="12"/>
      <c r="C291" s="12"/>
      <c r="D291" s="12"/>
      <c r="E291" s="13"/>
      <c r="F291" s="18"/>
      <c r="G291" s="12"/>
      <c r="H291" s="14">
        <f>IF(OR($B291="",$E291=""),"",SUMIFS($E$6:$E291,$B$6:$B291,$B291,$C$6:$C291,"Crédit")-SUMIFS($E$6:$E291,$B$6:$B291,$B291,$C$6:$C291,"Remboursement"))</f>
      </c>
    </row>
    <row r="292" spans="1:8" x14ac:dyDescent="0.25">
      <c r="A292" s="18"/>
      <c r="B292" s="12"/>
      <c r="C292" s="12"/>
      <c r="D292" s="12"/>
      <c r="E292" s="13"/>
      <c r="F292" s="18"/>
      <c r="G292" s="12"/>
      <c r="H292" s="14">
        <f>IF(OR($B292="",$E292=""),"",SUMIFS($E$6:$E292,$B$6:$B292,$B292,$C$6:$C292,"Crédit")-SUMIFS($E$6:$E292,$B$6:$B292,$B292,$C$6:$C292,"Remboursement"))</f>
      </c>
    </row>
    <row r="293" spans="1:8" x14ac:dyDescent="0.25">
      <c r="A293" s="18"/>
      <c r="B293" s="12"/>
      <c r="C293" s="12"/>
      <c r="D293" s="12"/>
      <c r="E293" s="13"/>
      <c r="F293" s="18"/>
      <c r="G293" s="12"/>
      <c r="H293" s="14">
        <f>IF(OR($B293="",$E293=""),"",SUMIFS($E$6:$E293,$B$6:$B293,$B293,$C$6:$C293,"Crédit")-SUMIFS($E$6:$E293,$B$6:$B293,$B293,$C$6:$C293,"Remboursement"))</f>
      </c>
    </row>
    <row r="294" spans="1:8" x14ac:dyDescent="0.25">
      <c r="A294" s="18"/>
      <c r="B294" s="12"/>
      <c r="C294" s="12"/>
      <c r="D294" s="12"/>
      <c r="E294" s="13"/>
      <c r="F294" s="18"/>
      <c r="G294" s="12"/>
      <c r="H294" s="14">
        <f>IF(OR($B294="",$E294=""),"",SUMIFS($E$6:$E294,$B$6:$B294,$B294,$C$6:$C294,"Crédit")-SUMIFS($E$6:$E294,$B$6:$B294,$B294,$C$6:$C294,"Remboursement"))</f>
      </c>
    </row>
    <row r="295" spans="1:8" x14ac:dyDescent="0.25">
      <c r="A295" s="18"/>
      <c r="B295" s="12"/>
      <c r="C295" s="12"/>
      <c r="D295" s="12"/>
      <c r="E295" s="13"/>
      <c r="F295" s="18"/>
      <c r="G295" s="12"/>
      <c r="H295" s="14">
        <f>IF(OR($B295="",$E295=""),"",SUMIFS($E$6:$E295,$B$6:$B295,$B295,$C$6:$C295,"Crédit")-SUMIFS($E$6:$E295,$B$6:$B295,$B295,$C$6:$C295,"Remboursement"))</f>
      </c>
    </row>
    <row r="296" spans="1:8" x14ac:dyDescent="0.25">
      <c r="A296" s="18"/>
      <c r="B296" s="12"/>
      <c r="C296" s="12"/>
      <c r="D296" s="12"/>
      <c r="E296" s="13"/>
      <c r="F296" s="18"/>
      <c r="G296" s="12"/>
      <c r="H296" s="14">
        <f>IF(OR($B296="",$E296=""),"",SUMIFS($E$6:$E296,$B$6:$B296,$B296,$C$6:$C296,"Crédit")-SUMIFS($E$6:$E296,$B$6:$B296,$B296,$C$6:$C296,"Remboursement"))</f>
      </c>
    </row>
    <row r="297" spans="1:8" x14ac:dyDescent="0.25">
      <c r="A297" s="18"/>
      <c r="B297" s="12"/>
      <c r="C297" s="12"/>
      <c r="D297" s="12"/>
      <c r="E297" s="13"/>
      <c r="F297" s="18"/>
      <c r="G297" s="12"/>
      <c r="H297" s="14">
        <f>IF(OR($B297="",$E297=""),"",SUMIFS($E$6:$E297,$B$6:$B297,$B297,$C$6:$C297,"Crédit")-SUMIFS($E$6:$E297,$B$6:$B297,$B297,$C$6:$C297,"Remboursement"))</f>
      </c>
    </row>
    <row r="298" spans="1:8" x14ac:dyDescent="0.25">
      <c r="A298" s="18"/>
      <c r="B298" s="12"/>
      <c r="C298" s="12"/>
      <c r="D298" s="12"/>
      <c r="E298" s="13"/>
      <c r="F298" s="18"/>
      <c r="G298" s="12"/>
      <c r="H298" s="14">
        <f>IF(OR($B298="",$E298=""),"",SUMIFS($E$6:$E298,$B$6:$B298,$B298,$C$6:$C298,"Crédit")-SUMIFS($E$6:$E298,$B$6:$B298,$B298,$C$6:$C298,"Remboursement"))</f>
      </c>
    </row>
    <row r="299" spans="1:8" x14ac:dyDescent="0.25">
      <c r="A299" s="18"/>
      <c r="B299" s="12"/>
      <c r="C299" s="12"/>
      <c r="D299" s="12"/>
      <c r="E299" s="13"/>
      <c r="F299" s="18"/>
      <c r="G299" s="12"/>
      <c r="H299" s="14">
        <f>IF(OR($B299="",$E299=""),"",SUMIFS($E$6:$E299,$B$6:$B299,$B299,$C$6:$C299,"Crédit")-SUMIFS($E$6:$E299,$B$6:$B299,$B299,$C$6:$C299,"Remboursement"))</f>
      </c>
    </row>
    <row r="300" spans="1:8" x14ac:dyDescent="0.25">
      <c r="A300" s="18"/>
      <c r="B300" s="12"/>
      <c r="C300" s="12"/>
      <c r="D300" s="12"/>
      <c r="E300" s="13"/>
      <c r="F300" s="18"/>
      <c r="G300" s="12"/>
      <c r="H300" s="14">
        <f>IF(OR($B300="",$E300=""),"",SUMIFS($E$6:$E300,$B$6:$B300,$B300,$C$6:$C300,"Crédit")-SUMIFS($E$6:$E300,$B$6:$B300,$B300,$C$6:$C300,"Remboursement"))</f>
      </c>
    </row>
    <row r="301" spans="1:8" x14ac:dyDescent="0.25">
      <c r="A301" s="18"/>
      <c r="B301" s="12"/>
      <c r="C301" s="12"/>
      <c r="D301" s="12"/>
      <c r="E301" s="13"/>
      <c r="F301" s="18"/>
      <c r="G301" s="12"/>
      <c r="H301" s="14">
        <f>IF(OR($B301="",$E301=""),"",SUMIFS($E$6:$E301,$B$6:$B301,$B301,$C$6:$C301,"Crédit")-SUMIFS($E$6:$E301,$B$6:$B301,$B301,$C$6:$C301,"Remboursement"))</f>
      </c>
    </row>
    <row r="302" spans="1:8" x14ac:dyDescent="0.25">
      <c r="A302" s="18"/>
      <c r="B302" s="12"/>
      <c r="C302" s="12"/>
      <c r="D302" s="12"/>
      <c r="E302" s="13"/>
      <c r="F302" s="18"/>
      <c r="G302" s="12"/>
      <c r="H302" s="14">
        <f>IF(OR($B302="",$E302=""),"",SUMIFS($E$6:$E302,$B$6:$B302,$B302,$C$6:$C302,"Crédit")-SUMIFS($E$6:$E302,$B$6:$B302,$B302,$C$6:$C302,"Remboursement"))</f>
      </c>
    </row>
    <row r="303" spans="1:8" x14ac:dyDescent="0.25">
      <c r="A303" s="18"/>
      <c r="B303" s="12"/>
      <c r="C303" s="12"/>
      <c r="D303" s="12"/>
      <c r="E303" s="13"/>
      <c r="F303" s="18"/>
      <c r="G303" s="12"/>
      <c r="H303" s="14">
        <f>IF(OR($B303="",$E303=""),"",SUMIFS($E$6:$E303,$B$6:$B303,$B303,$C$6:$C303,"Crédit")-SUMIFS($E$6:$E303,$B$6:$B303,$B303,$C$6:$C303,"Remboursement"))</f>
      </c>
    </row>
    <row r="304" spans="1:8" x14ac:dyDescent="0.25">
      <c r="A304" s="18"/>
      <c r="B304" s="12"/>
      <c r="C304" s="12"/>
      <c r="D304" s="12"/>
      <c r="E304" s="13"/>
      <c r="F304" s="18"/>
      <c r="G304" s="12"/>
      <c r="H304" s="14">
        <f>IF(OR($B304="",$E304=""),"",SUMIFS($E$6:$E304,$B$6:$B304,$B304,$C$6:$C304,"Crédit")-SUMIFS($E$6:$E304,$B$6:$B304,$B304,$C$6:$C304,"Remboursement"))</f>
      </c>
    </row>
    <row r="305" spans="1:8" x14ac:dyDescent="0.25">
      <c r="A305" s="18"/>
      <c r="B305" s="12"/>
      <c r="C305" s="12"/>
      <c r="D305" s="12"/>
      <c r="E305" s="13"/>
      <c r="F305" s="18"/>
      <c r="G305" s="12"/>
      <c r="H305" s="14">
        <f>IF(OR($B305="",$E305=""),"",SUMIFS($E$6:$E305,$B$6:$B305,$B305,$C$6:$C305,"Crédit")-SUMIFS($E$6:$E305,$B$6:$B305,$B305,$C$6:$C305,"Remboursement"))</f>
      </c>
    </row>
    <row r="306" spans="1:8" x14ac:dyDescent="0.25">
      <c r="A306" s="18"/>
      <c r="B306" s="12"/>
      <c r="C306" s="12"/>
      <c r="D306" s="12"/>
      <c r="E306" s="13"/>
      <c r="F306" s="18"/>
      <c r="G306" s="12"/>
      <c r="H306" s="14">
        <f>IF(OR($B306="",$E306=""),"",SUMIFS($E$6:$E306,$B$6:$B306,$B306,$C$6:$C306,"Crédit")-SUMIFS($E$6:$E306,$B$6:$B306,$B306,$C$6:$C306,"Remboursement"))</f>
      </c>
    </row>
    <row r="307" spans="1:8" x14ac:dyDescent="0.25">
      <c r="A307" s="18"/>
      <c r="B307" s="12"/>
      <c r="C307" s="12"/>
      <c r="D307" s="12"/>
      <c r="E307" s="13"/>
      <c r="F307" s="18"/>
      <c r="G307" s="12"/>
      <c r="H307" s="14">
        <f>IF(OR($B307="",$E307=""),"",SUMIFS($E$6:$E307,$B$6:$B307,$B307,$C$6:$C307,"Crédit")-SUMIFS($E$6:$E307,$B$6:$B307,$B307,$C$6:$C307,"Remboursement"))</f>
      </c>
    </row>
    <row r="308" spans="1:8" x14ac:dyDescent="0.25">
      <c r="A308" s="18"/>
      <c r="B308" s="12"/>
      <c r="C308" s="12"/>
      <c r="D308" s="12"/>
      <c r="E308" s="13"/>
      <c r="F308" s="18"/>
      <c r="G308" s="12"/>
      <c r="H308" s="14">
        <f>IF(OR($B308="",$E308=""),"",SUMIFS($E$6:$E308,$B$6:$B308,$B308,$C$6:$C308,"Crédit")-SUMIFS($E$6:$E308,$B$6:$B308,$B308,$C$6:$C308,"Remboursement"))</f>
      </c>
    </row>
    <row r="309" spans="1:8" x14ac:dyDescent="0.25">
      <c r="A309" s="18"/>
      <c r="B309" s="12"/>
      <c r="C309" s="12"/>
      <c r="D309" s="12"/>
      <c r="E309" s="13"/>
      <c r="F309" s="18"/>
      <c r="G309" s="12"/>
      <c r="H309" s="14">
        <f>IF(OR($B309="",$E309=""),"",SUMIFS($E$6:$E309,$B$6:$B309,$B309,$C$6:$C309,"Crédit")-SUMIFS($E$6:$E309,$B$6:$B309,$B309,$C$6:$C309,"Remboursement"))</f>
      </c>
    </row>
    <row r="310" spans="1:8" x14ac:dyDescent="0.25">
      <c r="A310" s="18"/>
      <c r="B310" s="12"/>
      <c r="C310" s="12"/>
      <c r="D310" s="12"/>
      <c r="E310" s="13"/>
      <c r="F310" s="18"/>
      <c r="G310" s="12"/>
      <c r="H310" s="14">
        <f>IF(OR($B310="",$E310=""),"",SUMIFS($E$6:$E310,$B$6:$B310,$B310,$C$6:$C310,"Crédit")-SUMIFS($E$6:$E310,$B$6:$B310,$B310,$C$6:$C310,"Remboursement"))</f>
      </c>
    </row>
    <row r="311" spans="1:8" x14ac:dyDescent="0.25">
      <c r="A311" s="18"/>
      <c r="B311" s="12"/>
      <c r="C311" s="12"/>
      <c r="D311" s="12"/>
      <c r="E311" s="13"/>
      <c r="F311" s="18"/>
      <c r="G311" s="12"/>
      <c r="H311" s="14">
        <f>IF(OR($B311="",$E311=""),"",SUMIFS($E$6:$E311,$B$6:$B311,$B311,$C$6:$C311,"Crédit")-SUMIFS($E$6:$E311,$B$6:$B311,$B311,$C$6:$C311,"Remboursement"))</f>
      </c>
    </row>
    <row r="312" spans="1:8" x14ac:dyDescent="0.25">
      <c r="A312" s="18"/>
      <c r="B312" s="12"/>
      <c r="C312" s="12"/>
      <c r="D312" s="12"/>
      <c r="E312" s="13"/>
      <c r="F312" s="18"/>
      <c r="G312" s="12"/>
      <c r="H312" s="14">
        <f>IF(OR($B312="",$E312=""),"",SUMIFS($E$6:$E312,$B$6:$B312,$B312,$C$6:$C312,"Crédit")-SUMIFS($E$6:$E312,$B$6:$B312,$B312,$C$6:$C312,"Remboursement"))</f>
      </c>
    </row>
    <row r="313" spans="1:8" x14ac:dyDescent="0.25">
      <c r="A313" s="18"/>
      <c r="B313" s="12"/>
      <c r="C313" s="12"/>
      <c r="D313" s="12"/>
      <c r="E313" s="13"/>
      <c r="F313" s="18"/>
      <c r="G313" s="12"/>
      <c r="H313" s="14">
        <f>IF(OR($B313="",$E313=""),"",SUMIFS($E$6:$E313,$B$6:$B313,$B313,$C$6:$C313,"Crédit")-SUMIFS($E$6:$E313,$B$6:$B313,$B313,$C$6:$C313,"Remboursement"))</f>
      </c>
    </row>
    <row r="314" spans="1:8" x14ac:dyDescent="0.25">
      <c r="A314" s="18"/>
      <c r="B314" s="12"/>
      <c r="C314" s="12"/>
      <c r="D314" s="12"/>
      <c r="E314" s="13"/>
      <c r="F314" s="18"/>
      <c r="G314" s="12"/>
      <c r="H314" s="14">
        <f>IF(OR($B314="",$E314=""),"",SUMIFS($E$6:$E314,$B$6:$B314,$B314,$C$6:$C314,"Crédit")-SUMIFS($E$6:$E314,$B$6:$B314,$B314,$C$6:$C314,"Remboursement"))</f>
      </c>
    </row>
    <row r="315" spans="1:8" x14ac:dyDescent="0.25">
      <c r="A315" s="18"/>
      <c r="B315" s="12"/>
      <c r="C315" s="12"/>
      <c r="D315" s="12"/>
      <c r="E315" s="13"/>
      <c r="F315" s="18"/>
      <c r="G315" s="12"/>
      <c r="H315" s="14">
        <f>IF(OR($B315="",$E315=""),"",SUMIFS($E$6:$E315,$B$6:$B315,$B315,$C$6:$C315,"Crédit")-SUMIFS($E$6:$E315,$B$6:$B315,$B315,$C$6:$C315,"Remboursement"))</f>
      </c>
    </row>
    <row r="316" spans="1:8" x14ac:dyDescent="0.25">
      <c r="A316" s="18"/>
      <c r="B316" s="12"/>
      <c r="C316" s="12"/>
      <c r="D316" s="12"/>
      <c r="E316" s="13"/>
      <c r="F316" s="18"/>
      <c r="G316" s="12"/>
      <c r="H316" s="14">
        <f>IF(OR($B316="",$E316=""),"",SUMIFS($E$6:$E316,$B$6:$B316,$B316,$C$6:$C316,"Crédit")-SUMIFS($E$6:$E316,$B$6:$B316,$B316,$C$6:$C316,"Remboursement"))</f>
      </c>
    </row>
    <row r="317" spans="1:8" x14ac:dyDescent="0.25">
      <c r="A317" s="18"/>
      <c r="B317" s="12"/>
      <c r="C317" s="12"/>
      <c r="D317" s="12"/>
      <c r="E317" s="13"/>
      <c r="F317" s="18"/>
      <c r="G317" s="12"/>
      <c r="H317" s="14">
        <f>IF(OR($B317="",$E317=""),"",SUMIFS($E$6:$E317,$B$6:$B317,$B317,$C$6:$C317,"Crédit")-SUMIFS($E$6:$E317,$B$6:$B317,$B317,$C$6:$C317,"Remboursement"))</f>
      </c>
    </row>
    <row r="318" spans="1:8" x14ac:dyDescent="0.25">
      <c r="A318" s="18"/>
      <c r="B318" s="12"/>
      <c r="C318" s="12"/>
      <c r="D318" s="12"/>
      <c r="E318" s="13"/>
      <c r="F318" s="18"/>
      <c r="G318" s="12"/>
      <c r="H318" s="14">
        <f>IF(OR($B318="",$E318=""),"",SUMIFS($E$6:$E318,$B$6:$B318,$B318,$C$6:$C318,"Crédit")-SUMIFS($E$6:$E318,$B$6:$B318,$B318,$C$6:$C318,"Remboursement"))</f>
      </c>
    </row>
    <row r="319" spans="1:8" x14ac:dyDescent="0.25">
      <c r="A319" s="18"/>
      <c r="B319" s="12"/>
      <c r="C319" s="12"/>
      <c r="D319" s="12"/>
      <c r="E319" s="13"/>
      <c r="F319" s="18"/>
      <c r="G319" s="12"/>
      <c r="H319" s="14">
        <f>IF(OR($B319="",$E319=""),"",SUMIFS($E$6:$E319,$B$6:$B319,$B319,$C$6:$C319,"Crédit")-SUMIFS($E$6:$E319,$B$6:$B319,$B319,$C$6:$C319,"Remboursement"))</f>
      </c>
    </row>
    <row r="320" spans="1:8" x14ac:dyDescent="0.25">
      <c r="A320" s="18"/>
      <c r="B320" s="12"/>
      <c r="C320" s="12"/>
      <c r="D320" s="12"/>
      <c r="E320" s="13"/>
      <c r="F320" s="18"/>
      <c r="G320" s="12"/>
      <c r="H320" s="14">
        <f>IF(OR($B320="",$E320=""),"",SUMIFS($E$6:$E320,$B$6:$B320,$B320,$C$6:$C320,"Crédit")-SUMIFS($E$6:$E320,$B$6:$B320,$B320,$C$6:$C320,"Remboursement"))</f>
      </c>
    </row>
    <row r="321" spans="1:8" x14ac:dyDescent="0.25">
      <c r="A321" s="18"/>
      <c r="B321" s="12"/>
      <c r="C321" s="12"/>
      <c r="D321" s="12"/>
      <c r="E321" s="13"/>
      <c r="F321" s="18"/>
      <c r="G321" s="12"/>
      <c r="H321" s="14">
        <f>IF(OR($B321="",$E321=""),"",SUMIFS($E$6:$E321,$B$6:$B321,$B321,$C$6:$C321,"Crédit")-SUMIFS($E$6:$E321,$B$6:$B321,$B321,$C$6:$C321,"Remboursement"))</f>
      </c>
    </row>
    <row r="322" spans="1:8" x14ac:dyDescent="0.25">
      <c r="A322" s="18"/>
      <c r="B322" s="12"/>
      <c r="C322" s="12"/>
      <c r="D322" s="12"/>
      <c r="E322" s="13"/>
      <c r="F322" s="18"/>
      <c r="G322" s="12"/>
      <c r="H322" s="14">
        <f>IF(OR($B322="",$E322=""),"",SUMIFS($E$6:$E322,$B$6:$B322,$B322,$C$6:$C322,"Crédit")-SUMIFS($E$6:$E322,$B$6:$B322,$B322,$C$6:$C322,"Remboursement"))</f>
      </c>
    </row>
    <row r="323" spans="1:8" x14ac:dyDescent="0.25">
      <c r="A323" s="18"/>
      <c r="B323" s="12"/>
      <c r="C323" s="12"/>
      <c r="D323" s="12"/>
      <c r="E323" s="13"/>
      <c r="F323" s="18"/>
      <c r="G323" s="12"/>
      <c r="H323" s="14">
        <f>IF(OR($B323="",$E323=""),"",SUMIFS($E$6:$E323,$B$6:$B323,$B323,$C$6:$C323,"Crédit")-SUMIFS($E$6:$E323,$B$6:$B323,$B323,$C$6:$C323,"Remboursement"))</f>
      </c>
    </row>
    <row r="324" spans="1:8" x14ac:dyDescent="0.25">
      <c r="A324" s="18"/>
      <c r="B324" s="12"/>
      <c r="C324" s="12"/>
      <c r="D324" s="12"/>
      <c r="E324" s="13"/>
      <c r="F324" s="18"/>
      <c r="G324" s="12"/>
      <c r="H324" s="14">
        <f>IF(OR($B324="",$E324=""),"",SUMIFS($E$6:$E324,$B$6:$B324,$B324,$C$6:$C324,"Crédit")-SUMIFS($E$6:$E324,$B$6:$B324,$B324,$C$6:$C324,"Remboursement"))</f>
      </c>
    </row>
    <row r="325" spans="1:8" x14ac:dyDescent="0.25">
      <c r="A325" s="18"/>
      <c r="B325" s="12"/>
      <c r="C325" s="12"/>
      <c r="D325" s="12"/>
      <c r="E325" s="13"/>
      <c r="F325" s="18"/>
      <c r="G325" s="12"/>
      <c r="H325" s="14">
        <f>IF(OR($B325="",$E325=""),"",SUMIFS($E$6:$E325,$B$6:$B325,$B325,$C$6:$C325,"Crédit")-SUMIFS($E$6:$E325,$B$6:$B325,$B325,$C$6:$C325,"Remboursement"))</f>
      </c>
    </row>
    <row r="326" spans="1:8" x14ac:dyDescent="0.25">
      <c r="A326" s="18"/>
      <c r="B326" s="12"/>
      <c r="C326" s="12"/>
      <c r="D326" s="12"/>
      <c r="E326" s="13"/>
      <c r="F326" s="18"/>
      <c r="G326" s="12"/>
      <c r="H326" s="14">
        <f>IF(OR($B326="",$E326=""),"",SUMIFS($E$6:$E326,$B$6:$B326,$B326,$C$6:$C326,"Crédit")-SUMIFS($E$6:$E326,$B$6:$B326,$B326,$C$6:$C326,"Remboursement"))</f>
      </c>
    </row>
    <row r="327" spans="1:8" x14ac:dyDescent="0.25">
      <c r="A327" s="18"/>
      <c r="B327" s="12"/>
      <c r="C327" s="12"/>
      <c r="D327" s="12"/>
      <c r="E327" s="13"/>
      <c r="F327" s="18"/>
      <c r="G327" s="12"/>
      <c r="H327" s="14">
        <f>IF(OR($B327="",$E327=""),"",SUMIFS($E$6:$E327,$B$6:$B327,$B327,$C$6:$C327,"Crédit")-SUMIFS($E$6:$E327,$B$6:$B327,$B327,$C$6:$C327,"Remboursement"))</f>
      </c>
    </row>
    <row r="328" spans="1:8" x14ac:dyDescent="0.25">
      <c r="A328" s="18"/>
      <c r="B328" s="12"/>
      <c r="C328" s="12"/>
      <c r="D328" s="12"/>
      <c r="E328" s="13"/>
      <c r="F328" s="18"/>
      <c r="G328" s="12"/>
      <c r="H328" s="14">
        <f>IF(OR($B328="",$E328=""),"",SUMIFS($E$6:$E328,$B$6:$B328,$B328,$C$6:$C328,"Crédit")-SUMIFS($E$6:$E328,$B$6:$B328,$B328,$C$6:$C328,"Remboursement"))</f>
      </c>
    </row>
    <row r="329" spans="1:8" x14ac:dyDescent="0.25">
      <c r="A329" s="18"/>
      <c r="B329" s="12"/>
      <c r="C329" s="12"/>
      <c r="D329" s="12"/>
      <c r="E329" s="13"/>
      <c r="F329" s="18"/>
      <c r="G329" s="12"/>
      <c r="H329" s="14">
        <f>IF(OR($B329="",$E329=""),"",SUMIFS($E$6:$E329,$B$6:$B329,$B329,$C$6:$C329,"Crédit")-SUMIFS($E$6:$E329,$B$6:$B329,$B329,$C$6:$C329,"Remboursement"))</f>
      </c>
    </row>
    <row r="330" spans="1:8" x14ac:dyDescent="0.25">
      <c r="A330" s="18"/>
      <c r="B330" s="12"/>
      <c r="C330" s="12"/>
      <c r="D330" s="12"/>
      <c r="E330" s="13"/>
      <c r="F330" s="18"/>
      <c r="G330" s="12"/>
      <c r="H330" s="14">
        <f>IF(OR($B330="",$E330=""),"",SUMIFS($E$6:$E330,$B$6:$B330,$B330,$C$6:$C330,"Crédit")-SUMIFS($E$6:$E330,$B$6:$B330,$B330,$C$6:$C330,"Remboursement"))</f>
      </c>
    </row>
    <row r="331" spans="1:8" x14ac:dyDescent="0.25">
      <c r="A331" s="18"/>
      <c r="B331" s="12"/>
      <c r="C331" s="12"/>
      <c r="D331" s="12"/>
      <c r="E331" s="13"/>
      <c r="F331" s="18"/>
      <c r="G331" s="12"/>
      <c r="H331" s="14">
        <f>IF(OR($B331="",$E331=""),"",SUMIFS($E$6:$E331,$B$6:$B331,$B331,$C$6:$C331,"Crédit")-SUMIFS($E$6:$E331,$B$6:$B331,$B331,$C$6:$C331,"Remboursement"))</f>
      </c>
    </row>
    <row r="332" spans="1:8" x14ac:dyDescent="0.25">
      <c r="A332" s="18"/>
      <c r="B332" s="12"/>
      <c r="C332" s="12"/>
      <c r="D332" s="12"/>
      <c r="E332" s="13"/>
      <c r="F332" s="18"/>
      <c r="G332" s="12"/>
      <c r="H332" s="14">
        <f>IF(OR($B332="",$E332=""),"",SUMIFS($E$6:$E332,$B$6:$B332,$B332,$C$6:$C332,"Crédit")-SUMIFS($E$6:$E332,$B$6:$B332,$B332,$C$6:$C332,"Remboursement"))</f>
      </c>
    </row>
    <row r="333" spans="1:8" x14ac:dyDescent="0.25">
      <c r="A333" s="18"/>
      <c r="B333" s="12"/>
      <c r="C333" s="12"/>
      <c r="D333" s="12"/>
      <c r="E333" s="13"/>
      <c r="F333" s="18"/>
      <c r="G333" s="12"/>
      <c r="H333" s="14">
        <f>IF(OR($B333="",$E333=""),"",SUMIFS($E$6:$E333,$B$6:$B333,$B333,$C$6:$C333,"Crédit")-SUMIFS($E$6:$E333,$B$6:$B333,$B333,$C$6:$C333,"Remboursement"))</f>
      </c>
    </row>
    <row r="334" spans="1:8" x14ac:dyDescent="0.25">
      <c r="A334" s="18"/>
      <c r="B334" s="12"/>
      <c r="C334" s="12"/>
      <c r="D334" s="12"/>
      <c r="E334" s="13"/>
      <c r="F334" s="18"/>
      <c r="G334" s="12"/>
      <c r="H334" s="14">
        <f>IF(OR($B334="",$E334=""),"",SUMIFS($E$6:$E334,$B$6:$B334,$B334,$C$6:$C334,"Crédit")-SUMIFS($E$6:$E334,$B$6:$B334,$B334,$C$6:$C334,"Remboursement"))</f>
      </c>
    </row>
    <row r="335" spans="1:8" x14ac:dyDescent="0.25">
      <c r="A335" s="18"/>
      <c r="B335" s="12"/>
      <c r="C335" s="12"/>
      <c r="D335" s="12"/>
      <c r="E335" s="13"/>
      <c r="F335" s="18"/>
      <c r="G335" s="12"/>
      <c r="H335" s="14">
        <f>IF(OR($B335="",$E335=""),"",SUMIFS($E$6:$E335,$B$6:$B335,$B335,$C$6:$C335,"Crédit")-SUMIFS($E$6:$E335,$B$6:$B335,$B335,$C$6:$C335,"Remboursement"))</f>
      </c>
    </row>
    <row r="336" spans="1:8" x14ac:dyDescent="0.25">
      <c r="A336" s="18"/>
      <c r="B336" s="12"/>
      <c r="C336" s="12"/>
      <c r="D336" s="12"/>
      <c r="E336" s="13"/>
      <c r="F336" s="18"/>
      <c r="G336" s="12"/>
      <c r="H336" s="14">
        <f>IF(OR($B336="",$E336=""),"",SUMIFS($E$6:$E336,$B$6:$B336,$B336,$C$6:$C336,"Crédit")-SUMIFS($E$6:$E336,$B$6:$B336,$B336,$C$6:$C336,"Remboursement"))</f>
      </c>
    </row>
    <row r="337" spans="1:8" x14ac:dyDescent="0.25">
      <c r="A337" s="18"/>
      <c r="B337" s="12"/>
      <c r="C337" s="12"/>
      <c r="D337" s="12"/>
      <c r="E337" s="13"/>
      <c r="F337" s="18"/>
      <c r="G337" s="12"/>
      <c r="H337" s="14">
        <f>IF(OR($B337="",$E337=""),"",SUMIFS($E$6:$E337,$B$6:$B337,$B337,$C$6:$C337,"Crédit")-SUMIFS($E$6:$E337,$B$6:$B337,$B337,$C$6:$C337,"Remboursement"))</f>
      </c>
    </row>
    <row r="338" spans="1:8" x14ac:dyDescent="0.25">
      <c r="A338" s="18"/>
      <c r="B338" s="12"/>
      <c r="C338" s="12"/>
      <c r="D338" s="12"/>
      <c r="E338" s="13"/>
      <c r="F338" s="18"/>
      <c r="G338" s="12"/>
      <c r="H338" s="14">
        <f>IF(OR($B338="",$E338=""),"",SUMIFS($E$6:$E338,$B$6:$B338,$B338,$C$6:$C338,"Crédit")-SUMIFS($E$6:$E338,$B$6:$B338,$B338,$C$6:$C338,"Remboursement"))</f>
      </c>
    </row>
    <row r="339" spans="1:8" x14ac:dyDescent="0.25">
      <c r="A339" s="18"/>
      <c r="B339" s="12"/>
      <c r="C339" s="12"/>
      <c r="D339" s="12"/>
      <c r="E339" s="13"/>
      <c r="F339" s="18"/>
      <c r="G339" s="12"/>
      <c r="H339" s="14">
        <f>IF(OR($B339="",$E339=""),"",SUMIFS($E$6:$E339,$B$6:$B339,$B339,$C$6:$C339,"Crédit")-SUMIFS($E$6:$E339,$B$6:$B339,$B339,$C$6:$C339,"Remboursement"))</f>
      </c>
    </row>
    <row r="340" spans="1:8" x14ac:dyDescent="0.25">
      <c r="A340" s="18"/>
      <c r="B340" s="12"/>
      <c r="C340" s="12"/>
      <c r="D340" s="12"/>
      <c r="E340" s="13"/>
      <c r="F340" s="18"/>
      <c r="G340" s="12"/>
      <c r="H340" s="14">
        <f>IF(OR($B340="",$E340=""),"",SUMIFS($E$6:$E340,$B$6:$B340,$B340,$C$6:$C340,"Crédit")-SUMIFS($E$6:$E340,$B$6:$B340,$B340,$C$6:$C340,"Remboursement"))</f>
      </c>
    </row>
    <row r="341" spans="1:8" x14ac:dyDescent="0.25">
      <c r="A341" s="18"/>
      <c r="B341" s="12"/>
      <c r="C341" s="12"/>
      <c r="D341" s="12"/>
      <c r="E341" s="13"/>
      <c r="F341" s="18"/>
      <c r="G341" s="12"/>
      <c r="H341" s="14">
        <f>IF(OR($B341="",$E341=""),"",SUMIFS($E$6:$E341,$B$6:$B341,$B341,$C$6:$C341,"Crédit")-SUMIFS($E$6:$E341,$B$6:$B341,$B341,$C$6:$C341,"Remboursement"))</f>
      </c>
    </row>
    <row r="342" spans="1:8" x14ac:dyDescent="0.25">
      <c r="A342" s="18"/>
      <c r="B342" s="12"/>
      <c r="C342" s="12"/>
      <c r="D342" s="12"/>
      <c r="E342" s="13"/>
      <c r="F342" s="18"/>
      <c r="G342" s="12"/>
      <c r="H342" s="14">
        <f>IF(OR($B342="",$E342=""),"",SUMIFS($E$6:$E342,$B$6:$B342,$B342,$C$6:$C342,"Crédit")-SUMIFS($E$6:$E342,$B$6:$B342,$B342,$C$6:$C342,"Remboursement"))</f>
      </c>
    </row>
    <row r="343" spans="1:8" x14ac:dyDescent="0.25">
      <c r="A343" s="18"/>
      <c r="B343" s="12"/>
      <c r="C343" s="12"/>
      <c r="D343" s="12"/>
      <c r="E343" s="13"/>
      <c r="F343" s="18"/>
      <c r="G343" s="12"/>
      <c r="H343" s="14">
        <f>IF(OR($B343="",$E343=""),"",SUMIFS($E$6:$E343,$B$6:$B343,$B343,$C$6:$C343,"Crédit")-SUMIFS($E$6:$E343,$B$6:$B343,$B343,$C$6:$C343,"Remboursement"))</f>
      </c>
    </row>
    <row r="344" spans="1:8" x14ac:dyDescent="0.25">
      <c r="A344" s="18"/>
      <c r="B344" s="12"/>
      <c r="C344" s="12"/>
      <c r="D344" s="12"/>
      <c r="E344" s="13"/>
      <c r="F344" s="18"/>
      <c r="G344" s="12"/>
      <c r="H344" s="14">
        <f>IF(OR($B344="",$E344=""),"",SUMIFS($E$6:$E344,$B$6:$B344,$B344,$C$6:$C344,"Crédit")-SUMIFS($E$6:$E344,$B$6:$B344,$B344,$C$6:$C344,"Remboursement"))</f>
      </c>
    </row>
    <row r="345" spans="1:8" x14ac:dyDescent="0.25">
      <c r="A345" s="18"/>
      <c r="B345" s="12"/>
      <c r="C345" s="12"/>
      <c r="D345" s="12"/>
      <c r="E345" s="13"/>
      <c r="F345" s="18"/>
      <c r="G345" s="12"/>
      <c r="H345" s="14">
        <f>IF(OR($B345="",$E345=""),"",SUMIFS($E$6:$E345,$B$6:$B345,$B345,$C$6:$C345,"Crédit")-SUMIFS($E$6:$E345,$B$6:$B345,$B345,$C$6:$C345,"Remboursement"))</f>
      </c>
    </row>
    <row r="346" spans="1:8" x14ac:dyDescent="0.25">
      <c r="A346" s="18"/>
      <c r="B346" s="12"/>
      <c r="C346" s="12"/>
      <c r="D346" s="12"/>
      <c r="E346" s="13"/>
      <c r="F346" s="18"/>
      <c r="G346" s="12"/>
      <c r="H346" s="14">
        <f>IF(OR($B346="",$E346=""),"",SUMIFS($E$6:$E346,$B$6:$B346,$B346,$C$6:$C346,"Crédit")-SUMIFS($E$6:$E346,$B$6:$B346,$B346,$C$6:$C346,"Remboursement"))</f>
      </c>
    </row>
    <row r="347" spans="1:8" x14ac:dyDescent="0.25">
      <c r="A347" s="18"/>
      <c r="B347" s="12"/>
      <c r="C347" s="12"/>
      <c r="D347" s="12"/>
      <c r="E347" s="13"/>
      <c r="F347" s="18"/>
      <c r="G347" s="12"/>
      <c r="H347" s="14">
        <f>IF(OR($B347="",$E347=""),"",SUMIFS($E$6:$E347,$B$6:$B347,$B347,$C$6:$C347,"Crédit")-SUMIFS($E$6:$E347,$B$6:$B347,$B347,$C$6:$C347,"Remboursement"))</f>
      </c>
    </row>
    <row r="348" spans="1:8" x14ac:dyDescent="0.25">
      <c r="A348" s="18"/>
      <c r="B348" s="12"/>
      <c r="C348" s="12"/>
      <c r="D348" s="12"/>
      <c r="E348" s="13"/>
      <c r="F348" s="18"/>
      <c r="G348" s="12"/>
      <c r="H348" s="14">
        <f>IF(OR($B348="",$E348=""),"",SUMIFS($E$6:$E348,$B$6:$B348,$B348,$C$6:$C348,"Crédit")-SUMIFS($E$6:$E348,$B$6:$B348,$B348,$C$6:$C348,"Remboursement"))</f>
      </c>
    </row>
    <row r="349" spans="1:8" x14ac:dyDescent="0.25">
      <c r="A349" s="18"/>
      <c r="B349" s="12"/>
      <c r="C349" s="12"/>
      <c r="D349" s="12"/>
      <c r="E349" s="13"/>
      <c r="F349" s="18"/>
      <c r="G349" s="12"/>
      <c r="H349" s="14">
        <f>IF(OR($B349="",$E349=""),"",SUMIFS($E$6:$E349,$B$6:$B349,$B349,$C$6:$C349,"Crédit")-SUMIFS($E$6:$E349,$B$6:$B349,$B349,$C$6:$C349,"Remboursement"))</f>
      </c>
    </row>
    <row r="350" spans="1:8" x14ac:dyDescent="0.25">
      <c r="A350" s="18"/>
      <c r="B350" s="12"/>
      <c r="C350" s="12"/>
      <c r="D350" s="12"/>
      <c r="E350" s="13"/>
      <c r="F350" s="18"/>
      <c r="G350" s="12"/>
      <c r="H350" s="14">
        <f>IF(OR($B350="",$E350=""),"",SUMIFS($E$6:$E350,$B$6:$B350,$B350,$C$6:$C350,"Crédit")-SUMIFS($E$6:$E350,$B$6:$B350,$B350,$C$6:$C350,"Remboursement"))</f>
      </c>
    </row>
    <row r="351" spans="1:8" x14ac:dyDescent="0.25">
      <c r="A351" s="18"/>
      <c r="B351" s="12"/>
      <c r="C351" s="12"/>
      <c r="D351" s="12"/>
      <c r="E351" s="13"/>
      <c r="F351" s="18"/>
      <c r="G351" s="12"/>
      <c r="H351" s="14">
        <f>IF(OR($B351="",$E351=""),"",SUMIFS($E$6:$E351,$B$6:$B351,$B351,$C$6:$C351,"Crédit")-SUMIFS($E$6:$E351,$B$6:$B351,$B351,$C$6:$C351,"Remboursement"))</f>
      </c>
    </row>
    <row r="352" spans="1:8" x14ac:dyDescent="0.25">
      <c r="A352" s="18"/>
      <c r="B352" s="12"/>
      <c r="C352" s="12"/>
      <c r="D352" s="12"/>
      <c r="E352" s="13"/>
      <c r="F352" s="18"/>
      <c r="G352" s="12"/>
      <c r="H352" s="14">
        <f>IF(OR($B352="",$E352=""),"",SUMIFS($E$6:$E352,$B$6:$B352,$B352,$C$6:$C352,"Crédit")-SUMIFS($E$6:$E352,$B$6:$B352,$B352,$C$6:$C352,"Remboursement"))</f>
      </c>
    </row>
    <row r="353" spans="1:8" x14ac:dyDescent="0.25">
      <c r="A353" s="18"/>
      <c r="B353" s="12"/>
      <c r="C353" s="12"/>
      <c r="D353" s="12"/>
      <c r="E353" s="13"/>
      <c r="F353" s="18"/>
      <c r="G353" s="12"/>
      <c r="H353" s="14">
        <f>IF(OR($B353="",$E353=""),"",SUMIFS($E$6:$E353,$B$6:$B353,$B353,$C$6:$C353,"Crédit")-SUMIFS($E$6:$E353,$B$6:$B353,$B353,$C$6:$C353,"Remboursement"))</f>
      </c>
    </row>
    <row r="354" spans="1:8" x14ac:dyDescent="0.25">
      <c r="A354" s="18"/>
      <c r="B354" s="12"/>
      <c r="C354" s="12"/>
      <c r="D354" s="12"/>
      <c r="E354" s="13"/>
      <c r="F354" s="18"/>
      <c r="G354" s="12"/>
      <c r="H354" s="14">
        <f>IF(OR($B354="",$E354=""),"",SUMIFS($E$6:$E354,$B$6:$B354,$B354,$C$6:$C354,"Crédit")-SUMIFS($E$6:$E354,$B$6:$B354,$B354,$C$6:$C354,"Remboursement"))</f>
      </c>
    </row>
    <row r="355" spans="1:8" x14ac:dyDescent="0.25">
      <c r="A355" s="18"/>
      <c r="B355" s="12"/>
      <c r="C355" s="12"/>
      <c r="D355" s="12"/>
      <c r="E355" s="13"/>
      <c r="F355" s="18"/>
      <c r="G355" s="12"/>
      <c r="H355" s="14">
        <f>IF(OR($B355="",$E355=""),"",SUMIFS($E$6:$E355,$B$6:$B355,$B355,$C$6:$C355,"Crédit")-SUMIFS($E$6:$E355,$B$6:$B355,$B355,$C$6:$C355,"Remboursement"))</f>
      </c>
    </row>
    <row r="356" spans="1:8" x14ac:dyDescent="0.25">
      <c r="A356" s="18"/>
      <c r="B356" s="12"/>
      <c r="C356" s="12"/>
      <c r="D356" s="12"/>
      <c r="E356" s="13"/>
      <c r="F356" s="18"/>
      <c r="G356" s="12"/>
      <c r="H356" s="14">
        <f>IF(OR($B356="",$E356=""),"",SUMIFS($E$6:$E356,$B$6:$B356,$B356,$C$6:$C356,"Crédit")-SUMIFS($E$6:$E356,$B$6:$B356,$B356,$C$6:$C356,"Remboursement"))</f>
      </c>
    </row>
    <row r="357" spans="1:8" x14ac:dyDescent="0.25">
      <c r="A357" s="18"/>
      <c r="B357" s="12"/>
      <c r="C357" s="12"/>
      <c r="D357" s="12"/>
      <c r="E357" s="13"/>
      <c r="F357" s="18"/>
      <c r="G357" s="12"/>
      <c r="H357" s="14">
        <f>IF(OR($B357="",$E357=""),"",SUMIFS($E$6:$E357,$B$6:$B357,$B357,$C$6:$C357,"Crédit")-SUMIFS($E$6:$E357,$B$6:$B357,$B357,$C$6:$C357,"Remboursement"))</f>
      </c>
    </row>
    <row r="358" spans="1:8" x14ac:dyDescent="0.25">
      <c r="A358" s="18"/>
      <c r="B358" s="12"/>
      <c r="C358" s="12"/>
      <c r="D358" s="12"/>
      <c r="E358" s="13"/>
      <c r="F358" s="18"/>
      <c r="G358" s="12"/>
      <c r="H358" s="14">
        <f>IF(OR($B358="",$E358=""),"",SUMIFS($E$6:$E358,$B$6:$B358,$B358,$C$6:$C358,"Crédit")-SUMIFS($E$6:$E358,$B$6:$B358,$B358,$C$6:$C358,"Remboursement"))</f>
      </c>
    </row>
    <row r="359" spans="1:8" x14ac:dyDescent="0.25">
      <c r="A359" s="18"/>
      <c r="B359" s="12"/>
      <c r="C359" s="12"/>
      <c r="D359" s="12"/>
      <c r="E359" s="13"/>
      <c r="F359" s="18"/>
      <c r="G359" s="12"/>
      <c r="H359" s="14">
        <f>IF(OR($B359="",$E359=""),"",SUMIFS($E$6:$E359,$B$6:$B359,$B359,$C$6:$C359,"Crédit")-SUMIFS($E$6:$E359,$B$6:$B359,$B359,$C$6:$C359,"Remboursement"))</f>
      </c>
    </row>
    <row r="360" spans="1:8" x14ac:dyDescent="0.25">
      <c r="A360" s="18"/>
      <c r="B360" s="12"/>
      <c r="C360" s="12"/>
      <c r="D360" s="12"/>
      <c r="E360" s="13"/>
      <c r="F360" s="18"/>
      <c r="G360" s="12"/>
      <c r="H360" s="14">
        <f>IF(OR($B360="",$E360=""),"",SUMIFS($E$6:$E360,$B$6:$B360,$B360,$C$6:$C360,"Crédit")-SUMIFS($E$6:$E360,$B$6:$B360,$B360,$C$6:$C360,"Remboursement"))</f>
      </c>
    </row>
    <row r="361" spans="1:8" x14ac:dyDescent="0.25">
      <c r="A361" s="18"/>
      <c r="B361" s="12"/>
      <c r="C361" s="12"/>
      <c r="D361" s="12"/>
      <c r="E361" s="13"/>
      <c r="F361" s="18"/>
      <c r="G361" s="12"/>
      <c r="H361" s="14">
        <f>IF(OR($B361="",$E361=""),"",SUMIFS($E$6:$E361,$B$6:$B361,$B361,$C$6:$C361,"Crédit")-SUMIFS($E$6:$E361,$B$6:$B361,$B361,$C$6:$C361,"Remboursement"))</f>
      </c>
    </row>
    <row r="362" spans="1:8" x14ac:dyDescent="0.25">
      <c r="A362" s="18"/>
      <c r="B362" s="12"/>
      <c r="C362" s="12"/>
      <c r="D362" s="12"/>
      <c r="E362" s="13"/>
      <c r="F362" s="18"/>
      <c r="G362" s="12"/>
      <c r="H362" s="14">
        <f>IF(OR($B362="",$E362=""),"",SUMIFS($E$6:$E362,$B$6:$B362,$B362,$C$6:$C362,"Crédit")-SUMIFS($E$6:$E362,$B$6:$B362,$B362,$C$6:$C362,"Remboursement"))</f>
      </c>
    </row>
    <row r="363" spans="1:8" x14ac:dyDescent="0.25">
      <c r="A363" s="18"/>
      <c r="B363" s="12"/>
      <c r="C363" s="12"/>
      <c r="D363" s="12"/>
      <c r="E363" s="13"/>
      <c r="F363" s="18"/>
      <c r="G363" s="12"/>
      <c r="H363" s="14">
        <f>IF(OR($B363="",$E363=""),"",SUMIFS($E$6:$E363,$B$6:$B363,$B363,$C$6:$C363,"Crédit")-SUMIFS($E$6:$E363,$B$6:$B363,$B363,$C$6:$C363,"Remboursement"))</f>
      </c>
    </row>
    <row r="364" spans="1:8" x14ac:dyDescent="0.25">
      <c r="A364" s="18"/>
      <c r="B364" s="12"/>
      <c r="C364" s="12"/>
      <c r="D364" s="12"/>
      <c r="E364" s="13"/>
      <c r="F364" s="18"/>
      <c r="G364" s="12"/>
      <c r="H364" s="14">
        <f>IF(OR($B364="",$E364=""),"",SUMIFS($E$6:$E364,$B$6:$B364,$B364,$C$6:$C364,"Crédit")-SUMIFS($E$6:$E364,$B$6:$B364,$B364,$C$6:$C364,"Remboursement"))</f>
      </c>
    </row>
    <row r="365" spans="1:8" x14ac:dyDescent="0.25">
      <c r="A365" s="18"/>
      <c r="B365" s="12"/>
      <c r="C365" s="12"/>
      <c r="D365" s="12"/>
      <c r="E365" s="13"/>
      <c r="F365" s="18"/>
      <c r="G365" s="12"/>
      <c r="H365" s="14">
        <f>IF(OR($B365="",$E365=""),"",SUMIFS($E$6:$E365,$B$6:$B365,$B365,$C$6:$C365,"Crédit")-SUMIFS($E$6:$E365,$B$6:$B365,$B365,$C$6:$C365,"Remboursement"))</f>
      </c>
    </row>
    <row r="366" spans="1:8" x14ac:dyDescent="0.25">
      <c r="A366" s="18"/>
      <c r="B366" s="12"/>
      <c r="C366" s="12"/>
      <c r="D366" s="12"/>
      <c r="E366" s="13"/>
      <c r="F366" s="18"/>
      <c r="G366" s="12"/>
      <c r="H366" s="14">
        <f>IF(OR($B366="",$E366=""),"",SUMIFS($E$6:$E366,$B$6:$B366,$B366,$C$6:$C366,"Crédit")-SUMIFS($E$6:$E366,$B$6:$B366,$B366,$C$6:$C366,"Remboursement"))</f>
      </c>
    </row>
    <row r="367" spans="1:8" x14ac:dyDescent="0.25">
      <c r="A367" s="18"/>
      <c r="B367" s="12"/>
      <c r="C367" s="12"/>
      <c r="D367" s="12"/>
      <c r="E367" s="13"/>
      <c r="F367" s="18"/>
      <c r="G367" s="12"/>
      <c r="H367" s="14">
        <f>IF(OR($B367="",$E367=""),"",SUMIFS($E$6:$E367,$B$6:$B367,$B367,$C$6:$C367,"Crédit")-SUMIFS($E$6:$E367,$B$6:$B367,$B367,$C$6:$C367,"Remboursement"))</f>
      </c>
    </row>
    <row r="368" spans="1:8" x14ac:dyDescent="0.25">
      <c r="A368" s="18"/>
      <c r="B368" s="12"/>
      <c r="C368" s="12"/>
      <c r="D368" s="12"/>
      <c r="E368" s="13"/>
      <c r="F368" s="18"/>
      <c r="G368" s="12"/>
      <c r="H368" s="14">
        <f>IF(OR($B368="",$E368=""),"",SUMIFS($E$6:$E368,$B$6:$B368,$B368,$C$6:$C368,"Crédit")-SUMIFS($E$6:$E368,$B$6:$B368,$B368,$C$6:$C368,"Remboursement"))</f>
      </c>
    </row>
    <row r="369" spans="1:8" x14ac:dyDescent="0.25">
      <c r="A369" s="18"/>
      <c r="B369" s="12"/>
      <c r="C369" s="12"/>
      <c r="D369" s="12"/>
      <c r="E369" s="13"/>
      <c r="F369" s="18"/>
      <c r="G369" s="12"/>
      <c r="H369" s="14">
        <f>IF(OR($B369="",$E369=""),"",SUMIFS($E$6:$E369,$B$6:$B369,$B369,$C$6:$C369,"Crédit")-SUMIFS($E$6:$E369,$B$6:$B369,$B369,$C$6:$C369,"Remboursement"))</f>
      </c>
    </row>
    <row r="370" spans="1:8" x14ac:dyDescent="0.25">
      <c r="A370" s="18"/>
      <c r="B370" s="12"/>
      <c r="C370" s="12"/>
      <c r="D370" s="12"/>
      <c r="E370" s="13"/>
      <c r="F370" s="18"/>
      <c r="G370" s="12"/>
      <c r="H370" s="14">
        <f>IF(OR($B370="",$E370=""),"",SUMIFS($E$6:$E370,$B$6:$B370,$B370,$C$6:$C370,"Crédit")-SUMIFS($E$6:$E370,$B$6:$B370,$B370,$C$6:$C370,"Remboursement"))</f>
      </c>
    </row>
    <row r="371" spans="1:8" x14ac:dyDescent="0.25">
      <c r="A371" s="18"/>
      <c r="B371" s="12"/>
      <c r="C371" s="12"/>
      <c r="D371" s="12"/>
      <c r="E371" s="13"/>
      <c r="F371" s="18"/>
      <c r="G371" s="12"/>
      <c r="H371" s="14">
        <f>IF(OR($B371="",$E371=""),"",SUMIFS($E$6:$E371,$B$6:$B371,$B371,$C$6:$C371,"Crédit")-SUMIFS($E$6:$E371,$B$6:$B371,$B371,$C$6:$C371,"Remboursement"))</f>
      </c>
    </row>
    <row r="372" spans="1:8" x14ac:dyDescent="0.25">
      <c r="A372" s="18"/>
      <c r="B372" s="12"/>
      <c r="C372" s="12"/>
      <c r="D372" s="12"/>
      <c r="E372" s="13"/>
      <c r="F372" s="18"/>
      <c r="G372" s="12"/>
      <c r="H372" s="14">
        <f>IF(OR($B372="",$E372=""),"",SUMIFS($E$6:$E372,$B$6:$B372,$B372,$C$6:$C372,"Crédit")-SUMIFS($E$6:$E372,$B$6:$B372,$B372,$C$6:$C372,"Remboursement"))</f>
      </c>
    </row>
    <row r="373" spans="1:8" x14ac:dyDescent="0.25">
      <c r="A373" s="18"/>
      <c r="B373" s="12"/>
      <c r="C373" s="12"/>
      <c r="D373" s="12"/>
      <c r="E373" s="13"/>
      <c r="F373" s="18"/>
      <c r="G373" s="12"/>
      <c r="H373" s="14">
        <f>IF(OR($B373="",$E373=""),"",SUMIFS($E$6:$E373,$B$6:$B373,$B373,$C$6:$C373,"Crédit")-SUMIFS($E$6:$E373,$B$6:$B373,$B373,$C$6:$C373,"Remboursement"))</f>
      </c>
    </row>
    <row r="374" spans="1:8" x14ac:dyDescent="0.25">
      <c r="A374" s="18"/>
      <c r="B374" s="12"/>
      <c r="C374" s="12"/>
      <c r="D374" s="12"/>
      <c r="E374" s="13"/>
      <c r="F374" s="18"/>
      <c r="G374" s="12"/>
      <c r="H374" s="14">
        <f>IF(OR($B374="",$E374=""),"",SUMIFS($E$6:$E374,$B$6:$B374,$B374,$C$6:$C374,"Crédit")-SUMIFS($E$6:$E374,$B$6:$B374,$B374,$C$6:$C374,"Remboursement"))</f>
      </c>
    </row>
    <row r="375" spans="1:8" x14ac:dyDescent="0.25">
      <c r="A375" s="18"/>
      <c r="B375" s="12"/>
      <c r="C375" s="12"/>
      <c r="D375" s="12"/>
      <c r="E375" s="13"/>
      <c r="F375" s="18"/>
      <c r="G375" s="12"/>
      <c r="H375" s="14">
        <f>IF(OR($B375="",$E375=""),"",SUMIFS($E$6:$E375,$B$6:$B375,$B375,$C$6:$C375,"Crédit")-SUMIFS($E$6:$E375,$B$6:$B375,$B375,$C$6:$C375,"Remboursement"))</f>
      </c>
    </row>
    <row r="376" spans="1:8" x14ac:dyDescent="0.25">
      <c r="A376" s="18"/>
      <c r="B376" s="12"/>
      <c r="C376" s="12"/>
      <c r="D376" s="12"/>
      <c r="E376" s="13"/>
      <c r="F376" s="18"/>
      <c r="G376" s="12"/>
      <c r="H376" s="14">
        <f>IF(OR($B376="",$E376=""),"",SUMIFS($E$6:$E376,$B$6:$B376,$B376,$C$6:$C376,"Crédit")-SUMIFS($E$6:$E376,$B$6:$B376,$B376,$C$6:$C376,"Remboursement"))</f>
      </c>
    </row>
    <row r="377" spans="1:8" x14ac:dyDescent="0.25">
      <c r="A377" s="18"/>
      <c r="B377" s="12"/>
      <c r="C377" s="12"/>
      <c r="D377" s="12"/>
      <c r="E377" s="13"/>
      <c r="F377" s="18"/>
      <c r="G377" s="12"/>
      <c r="H377" s="14">
        <f>IF(OR($B377="",$E377=""),"",SUMIFS($E$6:$E377,$B$6:$B377,$B377,$C$6:$C377,"Crédit")-SUMIFS($E$6:$E377,$B$6:$B377,$B377,$C$6:$C377,"Remboursement"))</f>
      </c>
    </row>
    <row r="378" spans="1:8" x14ac:dyDescent="0.25">
      <c r="A378" s="18"/>
      <c r="B378" s="12"/>
      <c r="C378" s="12"/>
      <c r="D378" s="12"/>
      <c r="E378" s="13"/>
      <c r="F378" s="18"/>
      <c r="G378" s="12"/>
      <c r="H378" s="14">
        <f>IF(OR($B378="",$E378=""),"",SUMIFS($E$6:$E378,$B$6:$B378,$B378,$C$6:$C378,"Crédit")-SUMIFS($E$6:$E378,$B$6:$B378,$B378,$C$6:$C378,"Remboursement"))</f>
      </c>
    </row>
    <row r="379" spans="1:8" x14ac:dyDescent="0.25">
      <c r="A379" s="18"/>
      <c r="B379" s="12"/>
      <c r="C379" s="12"/>
      <c r="D379" s="12"/>
      <c r="E379" s="13"/>
      <c r="F379" s="18"/>
      <c r="G379" s="12"/>
      <c r="H379" s="14">
        <f>IF(OR($B379="",$E379=""),"",SUMIFS($E$6:$E379,$B$6:$B379,$B379,$C$6:$C379,"Crédit")-SUMIFS($E$6:$E379,$B$6:$B379,$B379,$C$6:$C379,"Remboursement"))</f>
      </c>
    </row>
    <row r="380" spans="1:8" x14ac:dyDescent="0.25">
      <c r="A380" s="18"/>
      <c r="B380" s="12"/>
      <c r="C380" s="12"/>
      <c r="D380" s="12"/>
      <c r="E380" s="13"/>
      <c r="F380" s="18"/>
      <c r="G380" s="12"/>
      <c r="H380" s="14">
        <f>IF(OR($B380="",$E380=""),"",SUMIFS($E$6:$E380,$B$6:$B380,$B380,$C$6:$C380,"Crédit")-SUMIFS($E$6:$E380,$B$6:$B380,$B380,$C$6:$C380,"Remboursement"))</f>
      </c>
    </row>
    <row r="381" spans="1:8" x14ac:dyDescent="0.25">
      <c r="A381" s="18"/>
      <c r="B381" s="12"/>
      <c r="C381" s="12"/>
      <c r="D381" s="12"/>
      <c r="E381" s="13"/>
      <c r="F381" s="18"/>
      <c r="G381" s="12"/>
      <c r="H381" s="14">
        <f>IF(OR($B381="",$E381=""),"",SUMIFS($E$6:$E381,$B$6:$B381,$B381,$C$6:$C381,"Crédit")-SUMIFS($E$6:$E381,$B$6:$B381,$B381,$C$6:$C381,"Remboursement"))</f>
      </c>
    </row>
    <row r="382" spans="1:8" x14ac:dyDescent="0.25">
      <c r="A382" s="18"/>
      <c r="B382" s="12"/>
      <c r="C382" s="12"/>
      <c r="D382" s="12"/>
      <c r="E382" s="13"/>
      <c r="F382" s="18"/>
      <c r="G382" s="12"/>
      <c r="H382" s="14">
        <f>IF(OR($B382="",$E382=""),"",SUMIFS($E$6:$E382,$B$6:$B382,$B382,$C$6:$C382,"Crédit")-SUMIFS($E$6:$E382,$B$6:$B382,$B382,$C$6:$C382,"Remboursement"))</f>
      </c>
    </row>
    <row r="383" spans="1:8" x14ac:dyDescent="0.25">
      <c r="A383" s="18"/>
      <c r="B383" s="12"/>
      <c r="C383" s="12"/>
      <c r="D383" s="12"/>
      <c r="E383" s="13"/>
      <c r="F383" s="18"/>
      <c r="G383" s="12"/>
      <c r="H383" s="14">
        <f>IF(OR($B383="",$E383=""),"",SUMIFS($E$6:$E383,$B$6:$B383,$B383,$C$6:$C383,"Crédit")-SUMIFS($E$6:$E383,$B$6:$B383,$B383,$C$6:$C383,"Remboursement"))</f>
      </c>
    </row>
    <row r="384" spans="1:8" x14ac:dyDescent="0.25">
      <c r="A384" s="18"/>
      <c r="B384" s="12"/>
      <c r="C384" s="12"/>
      <c r="D384" s="12"/>
      <c r="E384" s="13"/>
      <c r="F384" s="18"/>
      <c r="G384" s="12"/>
      <c r="H384" s="14">
        <f>IF(OR($B384="",$E384=""),"",SUMIFS($E$6:$E384,$B$6:$B384,$B384,$C$6:$C384,"Crédit")-SUMIFS($E$6:$E384,$B$6:$B384,$B384,$C$6:$C384,"Remboursement"))</f>
      </c>
    </row>
    <row r="385" spans="1:8" x14ac:dyDescent="0.25">
      <c r="A385" s="18"/>
      <c r="B385" s="12"/>
      <c r="C385" s="12"/>
      <c r="D385" s="12"/>
      <c r="E385" s="13"/>
      <c r="F385" s="18"/>
      <c r="G385" s="12"/>
      <c r="H385" s="14">
        <f>IF(OR($B385="",$E385=""),"",SUMIFS($E$6:$E385,$B$6:$B385,$B385,$C$6:$C385,"Crédit")-SUMIFS($E$6:$E385,$B$6:$B385,$B385,$C$6:$C385,"Remboursement"))</f>
      </c>
    </row>
    <row r="386" spans="1:8" x14ac:dyDescent="0.25">
      <c r="A386" s="18"/>
      <c r="B386" s="12"/>
      <c r="C386" s="12"/>
      <c r="D386" s="12"/>
      <c r="E386" s="13"/>
      <c r="F386" s="18"/>
      <c r="G386" s="12"/>
      <c r="H386" s="14">
        <f>IF(OR($B386="",$E386=""),"",SUMIFS($E$6:$E386,$B$6:$B386,$B386,$C$6:$C386,"Crédit")-SUMIFS($E$6:$E386,$B$6:$B386,$B386,$C$6:$C386,"Remboursement"))</f>
      </c>
    </row>
    <row r="387" spans="1:8" x14ac:dyDescent="0.25">
      <c r="A387" s="18"/>
      <c r="B387" s="12"/>
      <c r="C387" s="12"/>
      <c r="D387" s="12"/>
      <c r="E387" s="13"/>
      <c r="F387" s="18"/>
      <c r="G387" s="12"/>
      <c r="H387" s="14">
        <f>IF(OR($B387="",$E387=""),"",SUMIFS($E$6:$E387,$B$6:$B387,$B387,$C$6:$C387,"Crédit")-SUMIFS($E$6:$E387,$B$6:$B387,$B387,$C$6:$C387,"Remboursement"))</f>
      </c>
    </row>
    <row r="388" spans="1:8" x14ac:dyDescent="0.25">
      <c r="A388" s="18"/>
      <c r="B388" s="12"/>
      <c r="C388" s="12"/>
      <c r="D388" s="12"/>
      <c r="E388" s="13"/>
      <c r="F388" s="18"/>
      <c r="G388" s="12"/>
      <c r="H388" s="14">
        <f>IF(OR($B388="",$E388=""),"",SUMIFS($E$6:$E388,$B$6:$B388,$B388,$C$6:$C388,"Crédit")-SUMIFS($E$6:$E388,$B$6:$B388,$B388,$C$6:$C388,"Remboursement"))</f>
      </c>
    </row>
    <row r="389" spans="1:8" x14ac:dyDescent="0.25">
      <c r="A389" s="18"/>
      <c r="B389" s="12"/>
      <c r="C389" s="12"/>
      <c r="D389" s="12"/>
      <c r="E389" s="13"/>
      <c r="F389" s="18"/>
      <c r="G389" s="12"/>
      <c r="H389" s="14">
        <f>IF(OR($B389="",$E389=""),"",SUMIFS($E$6:$E389,$B$6:$B389,$B389,$C$6:$C389,"Crédit")-SUMIFS($E$6:$E389,$B$6:$B389,$B389,$C$6:$C389,"Remboursement"))</f>
      </c>
    </row>
    <row r="390" spans="1:8" x14ac:dyDescent="0.25">
      <c r="A390" s="18"/>
      <c r="B390" s="12"/>
      <c r="C390" s="12"/>
      <c r="D390" s="12"/>
      <c r="E390" s="13"/>
      <c r="F390" s="18"/>
      <c r="G390" s="12"/>
      <c r="H390" s="14">
        <f>IF(OR($B390="",$E390=""),"",SUMIFS($E$6:$E390,$B$6:$B390,$B390,$C$6:$C390,"Crédit")-SUMIFS($E$6:$E390,$B$6:$B390,$B390,$C$6:$C390,"Remboursement"))</f>
      </c>
    </row>
    <row r="391" spans="1:8" x14ac:dyDescent="0.25">
      <c r="A391" s="18"/>
      <c r="B391" s="12"/>
      <c r="C391" s="12"/>
      <c r="D391" s="12"/>
      <c r="E391" s="13"/>
      <c r="F391" s="18"/>
      <c r="G391" s="12"/>
      <c r="H391" s="14">
        <f>IF(OR($B391="",$E391=""),"",SUMIFS($E$6:$E391,$B$6:$B391,$B391,$C$6:$C391,"Crédit")-SUMIFS($E$6:$E391,$B$6:$B391,$B391,$C$6:$C391,"Remboursement"))</f>
      </c>
    </row>
    <row r="392" spans="1:8" x14ac:dyDescent="0.25">
      <c r="A392" s="18"/>
      <c r="B392" s="12"/>
      <c r="C392" s="12"/>
      <c r="D392" s="12"/>
      <c r="E392" s="13"/>
      <c r="F392" s="18"/>
      <c r="G392" s="12"/>
      <c r="H392" s="14">
        <f>IF(OR($B392="",$E392=""),"",SUMIFS($E$6:$E392,$B$6:$B392,$B392,$C$6:$C392,"Crédit")-SUMIFS($E$6:$E392,$B$6:$B392,$B392,$C$6:$C392,"Remboursement"))</f>
      </c>
    </row>
    <row r="393" spans="1:8" x14ac:dyDescent="0.25">
      <c r="A393" s="18"/>
      <c r="B393" s="12"/>
      <c r="C393" s="12"/>
      <c r="D393" s="12"/>
      <c r="E393" s="13"/>
      <c r="F393" s="18"/>
      <c r="G393" s="12"/>
      <c r="H393" s="14">
        <f>IF(OR($B393="",$E393=""),"",SUMIFS($E$6:$E393,$B$6:$B393,$B393,$C$6:$C393,"Crédit")-SUMIFS($E$6:$E393,$B$6:$B393,$B393,$C$6:$C393,"Remboursement"))</f>
      </c>
    </row>
    <row r="394" spans="1:8" x14ac:dyDescent="0.25">
      <c r="A394" s="18"/>
      <c r="B394" s="12"/>
      <c r="C394" s="12"/>
      <c r="D394" s="12"/>
      <c r="E394" s="13"/>
      <c r="F394" s="18"/>
      <c r="G394" s="12"/>
      <c r="H394" s="14">
        <f>IF(OR($B394="",$E394=""),"",SUMIFS($E$6:$E394,$B$6:$B394,$B394,$C$6:$C394,"Crédit")-SUMIFS($E$6:$E394,$B$6:$B394,$B394,$C$6:$C394,"Remboursement"))</f>
      </c>
    </row>
    <row r="395" spans="1:8" x14ac:dyDescent="0.25">
      <c r="A395" s="18"/>
      <c r="B395" s="12"/>
      <c r="C395" s="12"/>
      <c r="D395" s="12"/>
      <c r="E395" s="13"/>
      <c r="F395" s="18"/>
      <c r="G395" s="12"/>
      <c r="H395" s="14">
        <f>IF(OR($B395="",$E395=""),"",SUMIFS($E$6:$E395,$B$6:$B395,$B395,$C$6:$C395,"Crédit")-SUMIFS($E$6:$E395,$B$6:$B395,$B395,$C$6:$C395,"Remboursement"))</f>
      </c>
    </row>
    <row r="396" spans="1:8" x14ac:dyDescent="0.25">
      <c r="A396" s="18"/>
      <c r="B396" s="12"/>
      <c r="C396" s="12"/>
      <c r="D396" s="12"/>
      <c r="E396" s="13"/>
      <c r="F396" s="18"/>
      <c r="G396" s="12"/>
      <c r="H396" s="14">
        <f>IF(OR($B396="",$E396=""),"",SUMIFS($E$6:$E396,$B$6:$B396,$B396,$C$6:$C396,"Crédit")-SUMIFS($E$6:$E396,$B$6:$B396,$B396,$C$6:$C396,"Remboursement"))</f>
      </c>
    </row>
    <row r="397" spans="1:8" x14ac:dyDescent="0.25">
      <c r="A397" s="18"/>
      <c r="B397" s="12"/>
      <c r="C397" s="12"/>
      <c r="D397" s="12"/>
      <c r="E397" s="13"/>
      <c r="F397" s="18"/>
      <c r="G397" s="12"/>
      <c r="H397" s="14">
        <f>IF(OR($B397="",$E397=""),"",SUMIFS($E$6:$E397,$B$6:$B397,$B397,$C$6:$C397,"Crédit")-SUMIFS($E$6:$E397,$B$6:$B397,$B397,$C$6:$C397,"Remboursement"))</f>
      </c>
    </row>
    <row r="398" spans="1:8" x14ac:dyDescent="0.25">
      <c r="A398" s="18"/>
      <c r="B398" s="12"/>
      <c r="C398" s="12"/>
      <c r="D398" s="12"/>
      <c r="E398" s="13"/>
      <c r="F398" s="18"/>
      <c r="G398" s="12"/>
      <c r="H398" s="14">
        <f>IF(OR($B398="",$E398=""),"",SUMIFS($E$6:$E398,$B$6:$B398,$B398,$C$6:$C398,"Crédit")-SUMIFS($E$6:$E398,$B$6:$B398,$B398,$C$6:$C398,"Remboursement"))</f>
      </c>
    </row>
    <row r="399" spans="1:8" x14ac:dyDescent="0.25">
      <c r="A399" s="18"/>
      <c r="B399" s="12"/>
      <c r="C399" s="12"/>
      <c r="D399" s="12"/>
      <c r="E399" s="13"/>
      <c r="F399" s="18"/>
      <c r="G399" s="12"/>
      <c r="H399" s="14">
        <f>IF(OR($B399="",$E399=""),"",SUMIFS($E$6:$E399,$B$6:$B399,$B399,$C$6:$C399,"Crédit")-SUMIFS($E$6:$E399,$B$6:$B399,$B399,$C$6:$C399,"Remboursement"))</f>
      </c>
    </row>
    <row r="400" spans="1:8" x14ac:dyDescent="0.25">
      <c r="A400" s="18"/>
      <c r="B400" s="12"/>
      <c r="C400" s="12"/>
      <c r="D400" s="12"/>
      <c r="E400" s="13"/>
      <c r="F400" s="18"/>
      <c r="G400" s="12"/>
      <c r="H400" s="14">
        <f>IF(OR($B400="",$E400=""),"",SUMIFS($E$6:$E400,$B$6:$B400,$B400,$C$6:$C400,"Crédit")-SUMIFS($E$6:$E400,$B$6:$B400,$B400,$C$6:$C400,"Remboursement"))</f>
      </c>
    </row>
    <row r="401" spans="1:8" x14ac:dyDescent="0.25">
      <c r="A401" s="18"/>
      <c r="B401" s="12"/>
      <c r="C401" s="12"/>
      <c r="D401" s="12"/>
      <c r="E401" s="13"/>
      <c r="F401" s="18"/>
      <c r="G401" s="12"/>
      <c r="H401" s="14">
        <f>IF(OR($B401="",$E401=""),"",SUMIFS($E$6:$E401,$B$6:$B401,$B401,$C$6:$C401,"Crédit")-SUMIFS($E$6:$E401,$B$6:$B401,$B401,$C$6:$C401,"Remboursement"))</f>
      </c>
    </row>
    <row r="402" spans="1:8" x14ac:dyDescent="0.25">
      <c r="A402" s="18"/>
      <c r="B402" s="12"/>
      <c r="C402" s="12"/>
      <c r="D402" s="12"/>
      <c r="E402" s="13"/>
      <c r="F402" s="18"/>
      <c r="G402" s="12"/>
      <c r="H402" s="14">
        <f>IF(OR($B402="",$E402=""),"",SUMIFS($E$6:$E402,$B$6:$B402,$B402,$C$6:$C402,"Crédit")-SUMIFS($E$6:$E402,$B$6:$B402,$B402,$C$6:$C402,"Remboursement"))</f>
      </c>
    </row>
    <row r="403" spans="1:8" x14ac:dyDescent="0.25">
      <c r="A403" s="18"/>
      <c r="B403" s="12"/>
      <c r="C403" s="12"/>
      <c r="D403" s="12"/>
      <c r="E403" s="13"/>
      <c r="F403" s="18"/>
      <c r="G403" s="12"/>
      <c r="H403" s="14">
        <f>IF(OR($B403="",$E403=""),"",SUMIFS($E$6:$E403,$B$6:$B403,$B403,$C$6:$C403,"Crédit")-SUMIFS($E$6:$E403,$B$6:$B403,$B403,$C$6:$C403,"Remboursement"))</f>
      </c>
    </row>
    <row r="404" spans="1:8" x14ac:dyDescent="0.25">
      <c r="A404" s="18"/>
      <c r="B404" s="12"/>
      <c r="C404" s="12"/>
      <c r="D404" s="12"/>
      <c r="E404" s="13"/>
      <c r="F404" s="18"/>
      <c r="G404" s="12"/>
      <c r="H404" s="14">
        <f>IF(OR($B404="",$E404=""),"",SUMIFS($E$6:$E404,$B$6:$B404,$B404,$C$6:$C404,"Crédit")-SUMIFS($E$6:$E404,$B$6:$B404,$B404,$C$6:$C404,"Remboursement"))</f>
      </c>
    </row>
    <row r="405" spans="1:8" x14ac:dyDescent="0.25">
      <c r="A405" s="18"/>
      <c r="B405" s="12"/>
      <c r="C405" s="12"/>
      <c r="D405" s="12"/>
      <c r="E405" s="13"/>
      <c r="F405" s="18"/>
      <c r="G405" s="12"/>
      <c r="H405" s="14">
        <f>IF(OR($B405="",$E405=""),"",SUMIFS($E$6:$E405,$B$6:$B405,$B405,$C$6:$C405,"Crédit")-SUMIFS($E$6:$E405,$B$6:$B405,$B405,$C$6:$C405,"Remboursement"))</f>
      </c>
    </row>
    <row r="406" spans="1:8" x14ac:dyDescent="0.25">
      <c r="A406" s="18"/>
      <c r="B406" s="12"/>
      <c r="C406" s="12"/>
      <c r="D406" s="12"/>
      <c r="E406" s="13"/>
      <c r="F406" s="18"/>
      <c r="G406" s="12"/>
      <c r="H406" s="14">
        <f>IF(OR($B406="",$E406=""),"",SUMIFS($E$6:$E406,$B$6:$B406,$B406,$C$6:$C406,"Crédit")-SUMIFS($E$6:$E406,$B$6:$B406,$B406,$C$6:$C406,"Remboursement"))</f>
      </c>
    </row>
    <row r="407" spans="1:8" x14ac:dyDescent="0.25">
      <c r="A407" s="18"/>
      <c r="B407" s="12"/>
      <c r="C407" s="12"/>
      <c r="D407" s="12"/>
      <c r="E407" s="13"/>
      <c r="F407" s="18"/>
      <c r="G407" s="12"/>
      <c r="H407" s="14">
        <f>IF(OR($B407="",$E407=""),"",SUMIFS($E$6:$E407,$B$6:$B407,$B407,$C$6:$C407,"Crédit")-SUMIFS($E$6:$E407,$B$6:$B407,$B407,$C$6:$C407,"Remboursement"))</f>
      </c>
    </row>
    <row r="408" spans="1:8" x14ac:dyDescent="0.25">
      <c r="A408" s="18"/>
      <c r="B408" s="12"/>
      <c r="C408" s="12"/>
      <c r="D408" s="12"/>
      <c r="E408" s="13"/>
      <c r="F408" s="18"/>
      <c r="G408" s="12"/>
      <c r="H408" s="14">
        <f>IF(OR($B408="",$E408=""),"",SUMIFS($E$6:$E408,$B$6:$B408,$B408,$C$6:$C408,"Crédit")-SUMIFS($E$6:$E408,$B$6:$B408,$B408,$C$6:$C408,"Remboursement"))</f>
      </c>
    </row>
    <row r="409" spans="1:8" x14ac:dyDescent="0.25">
      <c r="A409" s="18"/>
      <c r="B409" s="12"/>
      <c r="C409" s="12"/>
      <c r="D409" s="12"/>
      <c r="E409" s="13"/>
      <c r="F409" s="18"/>
      <c r="G409" s="12"/>
      <c r="H409" s="14">
        <f>IF(OR($B409="",$E409=""),"",SUMIFS($E$6:$E409,$B$6:$B409,$B409,$C$6:$C409,"Crédit")-SUMIFS($E$6:$E409,$B$6:$B409,$B409,$C$6:$C409,"Remboursement"))</f>
      </c>
    </row>
    <row r="410" spans="1:8" x14ac:dyDescent="0.25">
      <c r="A410" s="18"/>
      <c r="B410" s="12"/>
      <c r="C410" s="12"/>
      <c r="D410" s="12"/>
      <c r="E410" s="13"/>
      <c r="F410" s="18"/>
      <c r="G410" s="12"/>
      <c r="H410" s="14">
        <f>IF(OR($B410="",$E410=""),"",SUMIFS($E$6:$E410,$B$6:$B410,$B410,$C$6:$C410,"Crédit")-SUMIFS($E$6:$E410,$B$6:$B410,$B410,$C$6:$C410,"Remboursement"))</f>
      </c>
    </row>
    <row r="411" spans="1:8" x14ac:dyDescent="0.25">
      <c r="A411" s="18"/>
      <c r="B411" s="12"/>
      <c r="C411" s="12"/>
      <c r="D411" s="12"/>
      <c r="E411" s="13"/>
      <c r="F411" s="18"/>
      <c r="G411" s="12"/>
      <c r="H411" s="14">
        <f>IF(OR($B411="",$E411=""),"",SUMIFS($E$6:$E411,$B$6:$B411,$B411,$C$6:$C411,"Crédit")-SUMIFS($E$6:$E411,$B$6:$B411,$B411,$C$6:$C411,"Remboursement"))</f>
      </c>
    </row>
    <row r="412" spans="1:8" x14ac:dyDescent="0.25">
      <c r="A412" s="18"/>
      <c r="B412" s="12"/>
      <c r="C412" s="12"/>
      <c r="D412" s="12"/>
      <c r="E412" s="13"/>
      <c r="F412" s="18"/>
      <c r="G412" s="12"/>
      <c r="H412" s="14">
        <f>IF(OR($B412="",$E412=""),"",SUMIFS($E$6:$E412,$B$6:$B412,$B412,$C$6:$C412,"Crédit")-SUMIFS($E$6:$E412,$B$6:$B412,$B412,$C$6:$C412,"Remboursement"))</f>
      </c>
    </row>
    <row r="413" spans="1:8" x14ac:dyDescent="0.25">
      <c r="A413" s="18"/>
      <c r="B413" s="12"/>
      <c r="C413" s="12"/>
      <c r="D413" s="12"/>
      <c r="E413" s="13"/>
      <c r="F413" s="18"/>
      <c r="G413" s="12"/>
      <c r="H413" s="14">
        <f>IF(OR($B413="",$E413=""),"",SUMIFS($E$6:$E413,$B$6:$B413,$B413,$C$6:$C413,"Crédit")-SUMIFS($E$6:$E413,$B$6:$B413,$B413,$C$6:$C413,"Remboursement"))</f>
      </c>
    </row>
    <row r="414" spans="1:8" x14ac:dyDescent="0.25">
      <c r="A414" s="18"/>
      <c r="B414" s="12"/>
      <c r="C414" s="12"/>
      <c r="D414" s="12"/>
      <c r="E414" s="13"/>
      <c r="F414" s="18"/>
      <c r="G414" s="12"/>
      <c r="H414" s="14">
        <f>IF(OR($B414="",$E414=""),"",SUMIFS($E$6:$E414,$B$6:$B414,$B414,$C$6:$C414,"Crédit")-SUMIFS($E$6:$E414,$B$6:$B414,$B414,$C$6:$C414,"Remboursement"))</f>
      </c>
    </row>
    <row r="415" spans="1:8" x14ac:dyDescent="0.25">
      <c r="A415" s="18"/>
      <c r="B415" s="12"/>
      <c r="C415" s="12"/>
      <c r="D415" s="12"/>
      <c r="E415" s="13"/>
      <c r="F415" s="18"/>
      <c r="G415" s="12"/>
      <c r="H415" s="14">
        <f>IF(OR($B415="",$E415=""),"",SUMIFS($E$6:$E415,$B$6:$B415,$B415,$C$6:$C415,"Crédit")-SUMIFS($E$6:$E415,$B$6:$B415,$B415,$C$6:$C415,"Remboursement"))</f>
      </c>
    </row>
    <row r="416" spans="1:8" x14ac:dyDescent="0.25">
      <c r="A416" s="18"/>
      <c r="B416" s="12"/>
      <c r="C416" s="12"/>
      <c r="D416" s="12"/>
      <c r="E416" s="13"/>
      <c r="F416" s="18"/>
      <c r="G416" s="12"/>
      <c r="H416" s="14">
        <f>IF(OR($B416="",$E416=""),"",SUMIFS($E$6:$E416,$B$6:$B416,$B416,$C$6:$C416,"Crédit")-SUMIFS($E$6:$E416,$B$6:$B416,$B416,$C$6:$C416,"Remboursement"))</f>
      </c>
    </row>
    <row r="417" spans="1:8" x14ac:dyDescent="0.25">
      <c r="A417" s="18"/>
      <c r="B417" s="12"/>
      <c r="C417" s="12"/>
      <c r="D417" s="12"/>
      <c r="E417" s="13"/>
      <c r="F417" s="18"/>
      <c r="G417" s="12"/>
      <c r="H417" s="14">
        <f>IF(OR($B417="",$E417=""),"",SUMIFS($E$6:$E417,$B$6:$B417,$B417,$C$6:$C417,"Crédit")-SUMIFS($E$6:$E417,$B$6:$B417,$B417,$C$6:$C417,"Remboursement"))</f>
      </c>
    </row>
    <row r="418" spans="1:8" x14ac:dyDescent="0.25">
      <c r="A418" s="18"/>
      <c r="B418" s="12"/>
      <c r="C418" s="12"/>
      <c r="D418" s="12"/>
      <c r="E418" s="13"/>
      <c r="F418" s="18"/>
      <c r="G418" s="12"/>
      <c r="H418" s="14">
        <f>IF(OR($B418="",$E418=""),"",SUMIFS($E$6:$E418,$B$6:$B418,$B418,$C$6:$C418,"Crédit")-SUMIFS($E$6:$E418,$B$6:$B418,$B418,$C$6:$C418,"Remboursement"))</f>
      </c>
    </row>
    <row r="419" spans="1:8" x14ac:dyDescent="0.25">
      <c r="A419" s="18"/>
      <c r="B419" s="12"/>
      <c r="C419" s="12"/>
      <c r="D419" s="12"/>
      <c r="E419" s="13"/>
      <c r="F419" s="18"/>
      <c r="G419" s="12"/>
      <c r="H419" s="14">
        <f>IF(OR($B419="",$E419=""),"",SUMIFS($E$6:$E419,$B$6:$B419,$B419,$C$6:$C419,"Crédit")-SUMIFS($E$6:$E419,$B$6:$B419,$B419,$C$6:$C419,"Remboursement"))</f>
      </c>
    </row>
    <row r="420" spans="1:8" x14ac:dyDescent="0.25">
      <c r="A420" s="18"/>
      <c r="B420" s="12"/>
      <c r="C420" s="12"/>
      <c r="D420" s="12"/>
      <c r="E420" s="13"/>
      <c r="F420" s="18"/>
      <c r="G420" s="12"/>
      <c r="H420" s="14">
        <f>IF(OR($B420="",$E420=""),"",SUMIFS($E$6:$E420,$B$6:$B420,$B420,$C$6:$C420,"Crédit")-SUMIFS($E$6:$E420,$B$6:$B420,$B420,$C$6:$C420,"Remboursement"))</f>
      </c>
    </row>
    <row r="421" spans="1:8" x14ac:dyDescent="0.25">
      <c r="A421" s="18"/>
      <c r="B421" s="12"/>
      <c r="C421" s="12"/>
      <c r="D421" s="12"/>
      <c r="E421" s="13"/>
      <c r="F421" s="18"/>
      <c r="G421" s="12"/>
      <c r="H421" s="14">
        <f>IF(OR($B421="",$E421=""),"",SUMIFS($E$6:$E421,$B$6:$B421,$B421,$C$6:$C421,"Crédit")-SUMIFS($E$6:$E421,$B$6:$B421,$B421,$C$6:$C421,"Remboursement"))</f>
      </c>
    </row>
    <row r="422" spans="1:8" x14ac:dyDescent="0.25">
      <c r="A422" s="18"/>
      <c r="B422" s="12"/>
      <c r="C422" s="12"/>
      <c r="D422" s="12"/>
      <c r="E422" s="13"/>
      <c r="F422" s="18"/>
      <c r="G422" s="12"/>
      <c r="H422" s="14">
        <f>IF(OR($B422="",$E422=""),"",SUMIFS($E$6:$E422,$B$6:$B422,$B422,$C$6:$C422,"Crédit")-SUMIFS($E$6:$E422,$B$6:$B422,$B422,$C$6:$C422,"Remboursement"))</f>
      </c>
    </row>
    <row r="423" spans="1:8" x14ac:dyDescent="0.25">
      <c r="A423" s="18"/>
      <c r="B423" s="12"/>
      <c r="C423" s="12"/>
      <c r="D423" s="12"/>
      <c r="E423" s="13"/>
      <c r="F423" s="18"/>
      <c r="G423" s="12"/>
      <c r="H423" s="14">
        <f>IF(OR($B423="",$E423=""),"",SUMIFS($E$6:$E423,$B$6:$B423,$B423,$C$6:$C423,"Crédit")-SUMIFS($E$6:$E423,$B$6:$B423,$B423,$C$6:$C423,"Remboursement"))</f>
      </c>
    </row>
    <row r="424" spans="1:8" x14ac:dyDescent="0.25">
      <c r="A424" s="18"/>
      <c r="B424" s="12"/>
      <c r="C424" s="12"/>
      <c r="D424" s="12"/>
      <c r="E424" s="13"/>
      <c r="F424" s="18"/>
      <c r="G424" s="12"/>
      <c r="H424" s="14">
        <f>IF(OR($B424="",$E424=""),"",SUMIFS($E$6:$E424,$B$6:$B424,$B424,$C$6:$C424,"Crédit")-SUMIFS($E$6:$E424,$B$6:$B424,$B424,$C$6:$C424,"Remboursement"))</f>
      </c>
    </row>
    <row r="425" spans="1:8" x14ac:dyDescent="0.25">
      <c r="A425" s="18"/>
      <c r="B425" s="12"/>
      <c r="C425" s="12"/>
      <c r="D425" s="12"/>
      <c r="E425" s="13"/>
      <c r="F425" s="18"/>
      <c r="G425" s="12"/>
      <c r="H425" s="14">
        <f>IF(OR($B425="",$E425=""),"",SUMIFS($E$6:$E425,$B$6:$B425,$B425,$C$6:$C425,"Crédit")-SUMIFS($E$6:$E425,$B$6:$B425,$B425,$C$6:$C425,"Remboursement"))</f>
      </c>
    </row>
    <row r="426" spans="1:8" x14ac:dyDescent="0.25">
      <c r="A426" s="18"/>
      <c r="B426" s="12"/>
      <c r="C426" s="12"/>
      <c r="D426" s="12"/>
      <c r="E426" s="13"/>
      <c r="F426" s="18"/>
      <c r="G426" s="12"/>
      <c r="H426" s="14">
        <f>IF(OR($B426="",$E426=""),"",SUMIFS($E$6:$E426,$B$6:$B426,$B426,$C$6:$C426,"Crédit")-SUMIFS($E$6:$E426,$B$6:$B426,$B426,$C$6:$C426,"Remboursement"))</f>
      </c>
    </row>
    <row r="427" spans="1:8" x14ac:dyDescent="0.25">
      <c r="A427" s="18"/>
      <c r="B427" s="12"/>
      <c r="C427" s="12"/>
      <c r="D427" s="12"/>
      <c r="E427" s="13"/>
      <c r="F427" s="18"/>
      <c r="G427" s="12"/>
      <c r="H427" s="14">
        <f>IF(OR($B427="",$E427=""),"",SUMIFS($E$6:$E427,$B$6:$B427,$B427,$C$6:$C427,"Crédit")-SUMIFS($E$6:$E427,$B$6:$B427,$B427,$C$6:$C427,"Remboursement"))</f>
      </c>
    </row>
    <row r="428" spans="1:8" x14ac:dyDescent="0.25">
      <c r="A428" s="18"/>
      <c r="B428" s="12"/>
      <c r="C428" s="12"/>
      <c r="D428" s="12"/>
      <c r="E428" s="13"/>
      <c r="F428" s="18"/>
      <c r="G428" s="12"/>
      <c r="H428" s="14">
        <f>IF(OR($B428="",$E428=""),"",SUMIFS($E$6:$E428,$B$6:$B428,$B428,$C$6:$C428,"Crédit")-SUMIFS($E$6:$E428,$B$6:$B428,$B428,$C$6:$C428,"Remboursement"))</f>
      </c>
    </row>
    <row r="429" spans="1:8" x14ac:dyDescent="0.25">
      <c r="A429" s="18"/>
      <c r="B429" s="12"/>
      <c r="C429" s="12"/>
      <c r="D429" s="12"/>
      <c r="E429" s="13"/>
      <c r="F429" s="18"/>
      <c r="G429" s="12"/>
      <c r="H429" s="14">
        <f>IF(OR($B429="",$E429=""),"",SUMIFS($E$6:$E429,$B$6:$B429,$B429,$C$6:$C429,"Crédit")-SUMIFS($E$6:$E429,$B$6:$B429,$B429,$C$6:$C429,"Remboursement"))</f>
      </c>
    </row>
    <row r="430" spans="1:8" x14ac:dyDescent="0.25">
      <c r="A430" s="18"/>
      <c r="B430" s="12"/>
      <c r="C430" s="12"/>
      <c r="D430" s="12"/>
      <c r="E430" s="13"/>
      <c r="F430" s="18"/>
      <c r="G430" s="12"/>
      <c r="H430" s="14">
        <f>IF(OR($B430="",$E430=""),"",SUMIFS($E$6:$E430,$B$6:$B430,$B430,$C$6:$C430,"Crédit")-SUMIFS($E$6:$E430,$B$6:$B430,$B430,$C$6:$C430,"Remboursement"))</f>
      </c>
    </row>
    <row r="431" spans="1:8" x14ac:dyDescent="0.25">
      <c r="A431" s="18"/>
      <c r="B431" s="12"/>
      <c r="C431" s="12"/>
      <c r="D431" s="12"/>
      <c r="E431" s="13"/>
      <c r="F431" s="18"/>
      <c r="G431" s="12"/>
      <c r="H431" s="14">
        <f>IF(OR($B431="",$E431=""),"",SUMIFS($E$6:$E431,$B$6:$B431,$B431,$C$6:$C431,"Crédit")-SUMIFS($E$6:$E431,$B$6:$B431,$B431,$C$6:$C431,"Remboursement"))</f>
      </c>
    </row>
    <row r="432" spans="1:8" x14ac:dyDescent="0.25">
      <c r="A432" s="18"/>
      <c r="B432" s="12"/>
      <c r="C432" s="12"/>
      <c r="D432" s="12"/>
      <c r="E432" s="13"/>
      <c r="F432" s="18"/>
      <c r="G432" s="12"/>
      <c r="H432" s="14">
        <f>IF(OR($B432="",$E432=""),"",SUMIFS($E$6:$E432,$B$6:$B432,$B432,$C$6:$C432,"Crédit")-SUMIFS($E$6:$E432,$B$6:$B432,$B432,$C$6:$C432,"Remboursement"))</f>
      </c>
    </row>
    <row r="433" spans="1:8" x14ac:dyDescent="0.25">
      <c r="A433" s="18"/>
      <c r="B433" s="12"/>
      <c r="C433" s="12"/>
      <c r="D433" s="12"/>
      <c r="E433" s="13"/>
      <c r="F433" s="18"/>
      <c r="G433" s="12"/>
      <c r="H433" s="14">
        <f>IF(OR($B433="",$E433=""),"",SUMIFS($E$6:$E433,$B$6:$B433,$B433,$C$6:$C433,"Crédit")-SUMIFS($E$6:$E433,$B$6:$B433,$B433,$C$6:$C433,"Remboursement"))</f>
      </c>
    </row>
    <row r="434" spans="1:8" x14ac:dyDescent="0.25">
      <c r="A434" s="18"/>
      <c r="B434" s="12"/>
      <c r="C434" s="12"/>
      <c r="D434" s="12"/>
      <c r="E434" s="13"/>
      <c r="F434" s="18"/>
      <c r="G434" s="12"/>
      <c r="H434" s="14">
        <f>IF(OR($B434="",$E434=""),"",SUMIFS($E$6:$E434,$B$6:$B434,$B434,$C$6:$C434,"Crédit")-SUMIFS($E$6:$E434,$B$6:$B434,$B434,$C$6:$C434,"Remboursement"))</f>
      </c>
    </row>
    <row r="435" spans="1:8" x14ac:dyDescent="0.25">
      <c r="A435" s="18"/>
      <c r="B435" s="12"/>
      <c r="C435" s="12"/>
      <c r="D435" s="12"/>
      <c r="E435" s="13"/>
      <c r="F435" s="18"/>
      <c r="G435" s="12"/>
      <c r="H435" s="14">
        <f>IF(OR($B435="",$E435=""),"",SUMIFS($E$6:$E435,$B$6:$B435,$B435,$C$6:$C435,"Crédit")-SUMIFS($E$6:$E435,$B$6:$B435,$B435,$C$6:$C435,"Remboursement"))</f>
      </c>
    </row>
    <row r="436" spans="1:8" x14ac:dyDescent="0.25">
      <c r="A436" s="18"/>
      <c r="B436" s="12"/>
      <c r="C436" s="12"/>
      <c r="D436" s="12"/>
      <c r="E436" s="13"/>
      <c r="F436" s="18"/>
      <c r="G436" s="12"/>
      <c r="H436" s="14">
        <f>IF(OR($B436="",$E436=""),"",SUMIFS($E$6:$E436,$B$6:$B436,$B436,$C$6:$C436,"Crédit")-SUMIFS($E$6:$E436,$B$6:$B436,$B436,$C$6:$C436,"Remboursement"))</f>
      </c>
    </row>
    <row r="437" spans="1:8" x14ac:dyDescent="0.25">
      <c r="A437" s="18"/>
      <c r="B437" s="12"/>
      <c r="C437" s="12"/>
      <c r="D437" s="12"/>
      <c r="E437" s="13"/>
      <c r="F437" s="18"/>
      <c r="G437" s="12"/>
      <c r="H437" s="14">
        <f>IF(OR($B437="",$E437=""),"",SUMIFS($E$6:$E437,$B$6:$B437,$B437,$C$6:$C437,"Crédit")-SUMIFS($E$6:$E437,$B$6:$B437,$B437,$C$6:$C437,"Remboursement"))</f>
      </c>
    </row>
    <row r="438" spans="1:8" x14ac:dyDescent="0.25">
      <c r="A438" s="18"/>
      <c r="B438" s="12"/>
      <c r="C438" s="12"/>
      <c r="D438" s="12"/>
      <c r="E438" s="13"/>
      <c r="F438" s="18"/>
      <c r="G438" s="12"/>
      <c r="H438" s="14">
        <f>IF(OR($B438="",$E438=""),"",SUMIFS($E$6:$E438,$B$6:$B438,$B438,$C$6:$C438,"Crédit")-SUMIFS($E$6:$E438,$B$6:$B438,$B438,$C$6:$C438,"Remboursement"))</f>
      </c>
    </row>
    <row r="439" spans="1:8" x14ac:dyDescent="0.25">
      <c r="A439" s="18"/>
      <c r="B439" s="12"/>
      <c r="C439" s="12"/>
      <c r="D439" s="12"/>
      <c r="E439" s="13"/>
      <c r="F439" s="18"/>
      <c r="G439" s="12"/>
      <c r="H439" s="14">
        <f>IF(OR($B439="",$E439=""),"",SUMIFS($E$6:$E439,$B$6:$B439,$B439,$C$6:$C439,"Crédit")-SUMIFS($E$6:$E439,$B$6:$B439,$B439,$C$6:$C439,"Remboursement"))</f>
      </c>
    </row>
    <row r="440" spans="1:8" x14ac:dyDescent="0.25">
      <c r="A440" s="18"/>
      <c r="B440" s="12"/>
      <c r="C440" s="12"/>
      <c r="D440" s="12"/>
      <c r="E440" s="13"/>
      <c r="F440" s="18"/>
      <c r="G440" s="12"/>
      <c r="H440" s="14">
        <f>IF(OR($B440="",$E440=""),"",SUMIFS($E$6:$E440,$B$6:$B440,$B440,$C$6:$C440,"Crédit")-SUMIFS($E$6:$E440,$B$6:$B440,$B440,$C$6:$C440,"Remboursement"))</f>
      </c>
    </row>
    <row r="441" spans="1:8" x14ac:dyDescent="0.25">
      <c r="A441" s="18"/>
      <c r="B441" s="12"/>
      <c r="C441" s="12"/>
      <c r="D441" s="12"/>
      <c r="E441" s="13"/>
      <c r="F441" s="18"/>
      <c r="G441" s="12"/>
      <c r="H441" s="14">
        <f>IF(OR($B441="",$E441=""),"",SUMIFS($E$6:$E441,$B$6:$B441,$B441,$C$6:$C441,"Crédit")-SUMIFS($E$6:$E441,$B$6:$B441,$B441,$C$6:$C441,"Remboursement"))</f>
      </c>
    </row>
    <row r="442" spans="1:8" x14ac:dyDescent="0.25">
      <c r="A442" s="18"/>
      <c r="B442" s="12"/>
      <c r="C442" s="12"/>
      <c r="D442" s="12"/>
      <c r="E442" s="13"/>
      <c r="F442" s="18"/>
      <c r="G442" s="12"/>
      <c r="H442" s="14">
        <f>IF(OR($B442="",$E442=""),"",SUMIFS($E$6:$E442,$B$6:$B442,$B442,$C$6:$C442,"Crédit")-SUMIFS($E$6:$E442,$B$6:$B442,$B442,$C$6:$C442,"Remboursement"))</f>
      </c>
    </row>
    <row r="443" spans="1:8" x14ac:dyDescent="0.25">
      <c r="A443" s="18"/>
      <c r="B443" s="12"/>
      <c r="C443" s="12"/>
      <c r="D443" s="12"/>
      <c r="E443" s="13"/>
      <c r="F443" s="18"/>
      <c r="G443" s="12"/>
      <c r="H443" s="14">
        <f>IF(OR($B443="",$E443=""),"",SUMIFS($E$6:$E443,$B$6:$B443,$B443,$C$6:$C443,"Crédit")-SUMIFS($E$6:$E443,$B$6:$B443,$B443,$C$6:$C443,"Remboursement"))</f>
      </c>
    </row>
    <row r="444" spans="1:8" x14ac:dyDescent="0.25">
      <c r="A444" s="18"/>
      <c r="B444" s="12"/>
      <c r="C444" s="12"/>
      <c r="D444" s="12"/>
      <c r="E444" s="13"/>
      <c r="F444" s="18"/>
      <c r="G444" s="12"/>
      <c r="H444" s="14">
        <f>IF(OR($B444="",$E444=""),"",SUMIFS($E$6:$E444,$B$6:$B444,$B444,$C$6:$C444,"Crédit")-SUMIFS($E$6:$E444,$B$6:$B444,$B444,$C$6:$C444,"Remboursement"))</f>
      </c>
    </row>
    <row r="445" spans="1:8" x14ac:dyDescent="0.25">
      <c r="A445" s="18"/>
      <c r="B445" s="12"/>
      <c r="C445" s="12"/>
      <c r="D445" s="12"/>
      <c r="E445" s="13"/>
      <c r="F445" s="18"/>
      <c r="G445" s="12"/>
      <c r="H445" s="14">
        <f>IF(OR($B445="",$E445=""),"",SUMIFS($E$6:$E445,$B$6:$B445,$B445,$C$6:$C445,"Crédit")-SUMIFS($E$6:$E445,$B$6:$B445,$B445,$C$6:$C445,"Remboursement"))</f>
      </c>
    </row>
    <row r="446" spans="1:8" x14ac:dyDescent="0.25">
      <c r="A446" s="18"/>
      <c r="B446" s="12"/>
      <c r="C446" s="12"/>
      <c r="D446" s="12"/>
      <c r="E446" s="13"/>
      <c r="F446" s="18"/>
      <c r="G446" s="12"/>
      <c r="H446" s="14">
        <f>IF(OR($B446="",$E446=""),"",SUMIFS($E$6:$E446,$B$6:$B446,$B446,$C$6:$C446,"Crédit")-SUMIFS($E$6:$E446,$B$6:$B446,$B446,$C$6:$C446,"Remboursement"))</f>
      </c>
    </row>
    <row r="447" spans="1:8" x14ac:dyDescent="0.25">
      <c r="A447" s="18"/>
      <c r="B447" s="12"/>
      <c r="C447" s="12"/>
      <c r="D447" s="12"/>
      <c r="E447" s="13"/>
      <c r="F447" s="18"/>
      <c r="G447" s="12"/>
      <c r="H447" s="14">
        <f>IF(OR($B447="",$E447=""),"",SUMIFS($E$6:$E447,$B$6:$B447,$B447,$C$6:$C447,"Crédit")-SUMIFS($E$6:$E447,$B$6:$B447,$B447,$C$6:$C447,"Remboursement"))</f>
      </c>
    </row>
    <row r="448" spans="1:8" x14ac:dyDescent="0.25">
      <c r="A448" s="18"/>
      <c r="B448" s="12"/>
      <c r="C448" s="12"/>
      <c r="D448" s="12"/>
      <c r="E448" s="13"/>
      <c r="F448" s="18"/>
      <c r="G448" s="12"/>
      <c r="H448" s="14">
        <f>IF(OR($B448="",$E448=""),"",SUMIFS($E$6:$E448,$B$6:$B448,$B448,$C$6:$C448,"Crédit")-SUMIFS($E$6:$E448,$B$6:$B448,$B448,$C$6:$C448,"Remboursement"))</f>
      </c>
    </row>
    <row r="449" spans="1:8" x14ac:dyDescent="0.25">
      <c r="A449" s="18"/>
      <c r="B449" s="12"/>
      <c r="C449" s="12"/>
      <c r="D449" s="12"/>
      <c r="E449" s="13"/>
      <c r="F449" s="18"/>
      <c r="G449" s="12"/>
      <c r="H449" s="14">
        <f>IF(OR($B449="",$E449=""),"",SUMIFS($E$6:$E449,$B$6:$B449,$B449,$C$6:$C449,"Crédit")-SUMIFS($E$6:$E449,$B$6:$B449,$B449,$C$6:$C449,"Remboursement"))</f>
      </c>
    </row>
    <row r="450" spans="1:8" x14ac:dyDescent="0.25">
      <c r="A450" s="18"/>
      <c r="B450" s="12"/>
      <c r="C450" s="12"/>
      <c r="D450" s="12"/>
      <c r="E450" s="13"/>
      <c r="F450" s="18"/>
      <c r="G450" s="12"/>
      <c r="H450" s="14">
        <f>IF(OR($B450="",$E450=""),"",SUMIFS($E$6:$E450,$B$6:$B450,$B450,$C$6:$C450,"Crédit")-SUMIFS($E$6:$E450,$B$6:$B450,$B450,$C$6:$C450,"Remboursement"))</f>
      </c>
    </row>
    <row r="451" spans="1:8" x14ac:dyDescent="0.25">
      <c r="A451" s="18"/>
      <c r="B451" s="12"/>
      <c r="C451" s="12"/>
      <c r="D451" s="12"/>
      <c r="E451" s="13"/>
      <c r="F451" s="18"/>
      <c r="G451" s="12"/>
      <c r="H451" s="14">
        <f>IF(OR($B451="",$E451=""),"",SUMIFS($E$6:$E451,$B$6:$B451,$B451,$C$6:$C451,"Crédit")-SUMIFS($E$6:$E451,$B$6:$B451,$B451,$C$6:$C451,"Remboursement"))</f>
      </c>
    </row>
    <row r="452" spans="1:8" x14ac:dyDescent="0.25">
      <c r="A452" s="18"/>
      <c r="B452" s="12"/>
      <c r="C452" s="12"/>
      <c r="D452" s="12"/>
      <c r="E452" s="13"/>
      <c r="F452" s="18"/>
      <c r="G452" s="12"/>
      <c r="H452" s="14">
        <f>IF(OR($B452="",$E452=""),"",SUMIFS($E$6:$E452,$B$6:$B452,$B452,$C$6:$C452,"Crédit")-SUMIFS($E$6:$E452,$B$6:$B452,$B452,$C$6:$C452,"Remboursement"))</f>
      </c>
    </row>
    <row r="453" spans="1:8" x14ac:dyDescent="0.25">
      <c r="A453" s="18"/>
      <c r="B453" s="12"/>
      <c r="C453" s="12"/>
      <c r="D453" s="12"/>
      <c r="E453" s="13"/>
      <c r="F453" s="18"/>
      <c r="G453" s="12"/>
      <c r="H453" s="14">
        <f>IF(OR($B453="",$E453=""),"",SUMIFS($E$6:$E453,$B$6:$B453,$B453,$C$6:$C453,"Crédit")-SUMIFS($E$6:$E453,$B$6:$B453,$B453,$C$6:$C453,"Remboursement"))</f>
      </c>
    </row>
    <row r="454" spans="1:8" x14ac:dyDescent="0.25">
      <c r="A454" s="18"/>
      <c r="B454" s="12"/>
      <c r="C454" s="12"/>
      <c r="D454" s="12"/>
      <c r="E454" s="13"/>
      <c r="F454" s="18"/>
      <c r="G454" s="12"/>
      <c r="H454" s="14">
        <f>IF(OR($B454="",$E454=""),"",SUMIFS($E$6:$E454,$B$6:$B454,$B454,$C$6:$C454,"Crédit")-SUMIFS($E$6:$E454,$B$6:$B454,$B454,$C$6:$C454,"Remboursement"))</f>
      </c>
    </row>
    <row r="455" spans="1:8" x14ac:dyDescent="0.25">
      <c r="A455" s="18"/>
      <c r="B455" s="12"/>
      <c r="C455" s="12"/>
      <c r="D455" s="12"/>
      <c r="E455" s="13"/>
      <c r="F455" s="18"/>
      <c r="G455" s="12"/>
      <c r="H455" s="14">
        <f>IF(OR($B455="",$E455=""),"",SUMIFS($E$6:$E455,$B$6:$B455,$B455,$C$6:$C455,"Crédit")-SUMIFS($E$6:$E455,$B$6:$B455,$B455,$C$6:$C455,"Remboursement"))</f>
      </c>
    </row>
    <row r="456" spans="1:8" x14ac:dyDescent="0.25">
      <c r="A456" s="18"/>
      <c r="B456" s="12"/>
      <c r="C456" s="12"/>
      <c r="D456" s="12"/>
      <c r="E456" s="13"/>
      <c r="F456" s="18"/>
      <c r="G456" s="12"/>
      <c r="H456" s="14">
        <f>IF(OR($B456="",$E456=""),"",SUMIFS($E$6:$E456,$B$6:$B456,$B456,$C$6:$C456,"Crédit")-SUMIFS($E$6:$E456,$B$6:$B456,$B456,$C$6:$C456,"Remboursement"))</f>
      </c>
    </row>
    <row r="457" spans="1:8" x14ac:dyDescent="0.25">
      <c r="A457" s="18"/>
      <c r="B457" s="12"/>
      <c r="C457" s="12"/>
      <c r="D457" s="12"/>
      <c r="E457" s="13"/>
      <c r="F457" s="18"/>
      <c r="G457" s="12"/>
      <c r="H457" s="14">
        <f>IF(OR($B457="",$E457=""),"",SUMIFS($E$6:$E457,$B$6:$B457,$B457,$C$6:$C457,"Crédit")-SUMIFS($E$6:$E457,$B$6:$B457,$B457,$C$6:$C457,"Remboursement"))</f>
      </c>
    </row>
    <row r="458" spans="1:8" x14ac:dyDescent="0.25">
      <c r="A458" s="18"/>
      <c r="B458" s="12"/>
      <c r="C458" s="12"/>
      <c r="D458" s="12"/>
      <c r="E458" s="13"/>
      <c r="F458" s="18"/>
      <c r="G458" s="12"/>
      <c r="H458" s="14">
        <f>IF(OR($B458="",$E458=""),"",SUMIFS($E$6:$E458,$B$6:$B458,$B458,$C$6:$C458,"Crédit")-SUMIFS($E$6:$E458,$B$6:$B458,$B458,$C$6:$C458,"Remboursement"))</f>
      </c>
    </row>
    <row r="459" spans="1:8" x14ac:dyDescent="0.25">
      <c r="A459" s="18"/>
      <c r="B459" s="12"/>
      <c r="C459" s="12"/>
      <c r="D459" s="12"/>
      <c r="E459" s="13"/>
      <c r="F459" s="18"/>
      <c r="G459" s="12"/>
      <c r="H459" s="14">
        <f>IF(OR($B459="",$E459=""),"",SUMIFS($E$6:$E459,$B$6:$B459,$B459,$C$6:$C459,"Crédit")-SUMIFS($E$6:$E459,$B$6:$B459,$B459,$C$6:$C459,"Remboursement"))</f>
      </c>
    </row>
    <row r="460" spans="1:8" x14ac:dyDescent="0.25">
      <c r="A460" s="18"/>
      <c r="B460" s="12"/>
      <c r="C460" s="12"/>
      <c r="D460" s="12"/>
      <c r="E460" s="13"/>
      <c r="F460" s="18"/>
      <c r="G460" s="12"/>
      <c r="H460" s="14">
        <f>IF(OR($B460="",$E460=""),"",SUMIFS($E$6:$E460,$B$6:$B460,$B460,$C$6:$C460,"Crédit")-SUMIFS($E$6:$E460,$B$6:$B460,$B460,$C$6:$C460,"Remboursement"))</f>
      </c>
    </row>
    <row r="461" spans="1:8" x14ac:dyDescent="0.25">
      <c r="A461" s="18"/>
      <c r="B461" s="12"/>
      <c r="C461" s="12"/>
      <c r="D461" s="12"/>
      <c r="E461" s="13"/>
      <c r="F461" s="18"/>
      <c r="G461" s="12"/>
      <c r="H461" s="14">
        <f>IF(OR($B461="",$E461=""),"",SUMIFS($E$6:$E461,$B$6:$B461,$B461,$C$6:$C461,"Crédit")-SUMIFS($E$6:$E461,$B$6:$B461,$B461,$C$6:$C461,"Remboursement"))</f>
      </c>
    </row>
    <row r="462" spans="1:8" x14ac:dyDescent="0.25">
      <c r="A462" s="18"/>
      <c r="B462" s="12"/>
      <c r="C462" s="12"/>
      <c r="D462" s="12"/>
      <c r="E462" s="13"/>
      <c r="F462" s="18"/>
      <c r="G462" s="12"/>
      <c r="H462" s="14">
        <f>IF(OR($B462="",$E462=""),"",SUMIFS($E$6:$E462,$B$6:$B462,$B462,$C$6:$C462,"Crédit")-SUMIFS($E$6:$E462,$B$6:$B462,$B462,$C$6:$C462,"Remboursement"))</f>
      </c>
    </row>
    <row r="463" spans="1:8" x14ac:dyDescent="0.25">
      <c r="A463" s="18"/>
      <c r="B463" s="12"/>
      <c r="C463" s="12"/>
      <c r="D463" s="12"/>
      <c r="E463" s="13"/>
      <c r="F463" s="18"/>
      <c r="G463" s="12"/>
      <c r="H463" s="14">
        <f>IF(OR($B463="",$E463=""),"",SUMIFS($E$6:$E463,$B$6:$B463,$B463,$C$6:$C463,"Crédit")-SUMIFS($E$6:$E463,$B$6:$B463,$B463,$C$6:$C463,"Remboursement"))</f>
      </c>
    </row>
    <row r="464" spans="1:8" x14ac:dyDescent="0.25">
      <c r="A464" s="18"/>
      <c r="B464" s="12"/>
      <c r="C464" s="12"/>
      <c r="D464" s="12"/>
      <c r="E464" s="13"/>
      <c r="F464" s="18"/>
      <c r="G464" s="12"/>
      <c r="H464" s="14">
        <f>IF(OR($B464="",$E464=""),"",SUMIFS($E$6:$E464,$B$6:$B464,$B464,$C$6:$C464,"Crédit")-SUMIFS($E$6:$E464,$B$6:$B464,$B464,$C$6:$C464,"Remboursement"))</f>
      </c>
    </row>
    <row r="465" spans="1:8" x14ac:dyDescent="0.25">
      <c r="A465" s="18"/>
      <c r="B465" s="12"/>
      <c r="C465" s="12"/>
      <c r="D465" s="12"/>
      <c r="E465" s="13"/>
      <c r="F465" s="18"/>
      <c r="G465" s="12"/>
      <c r="H465" s="14">
        <f>IF(OR($B465="",$E465=""),"",SUMIFS($E$6:$E465,$B$6:$B465,$B465,$C$6:$C465,"Crédit")-SUMIFS($E$6:$E465,$B$6:$B465,$B465,$C$6:$C465,"Remboursement"))</f>
      </c>
    </row>
    <row r="466" spans="1:8" x14ac:dyDescent="0.25">
      <c r="A466" s="18"/>
      <c r="B466" s="12"/>
      <c r="C466" s="12"/>
      <c r="D466" s="12"/>
      <c r="E466" s="13"/>
      <c r="F466" s="18"/>
      <c r="G466" s="12"/>
      <c r="H466" s="14">
        <f>IF(OR($B466="",$E466=""),"",SUMIFS($E$6:$E466,$B$6:$B466,$B466,$C$6:$C466,"Crédit")-SUMIFS($E$6:$E466,$B$6:$B466,$B466,$C$6:$C466,"Remboursement"))</f>
      </c>
    </row>
    <row r="467" spans="1:8" x14ac:dyDescent="0.25">
      <c r="A467" s="18"/>
      <c r="B467" s="12"/>
      <c r="C467" s="12"/>
      <c r="D467" s="12"/>
      <c r="E467" s="13"/>
      <c r="F467" s="18"/>
      <c r="G467" s="12"/>
      <c r="H467" s="14">
        <f>IF(OR($B467="",$E467=""),"",SUMIFS($E$6:$E467,$B$6:$B467,$B467,$C$6:$C467,"Crédit")-SUMIFS($E$6:$E467,$B$6:$B467,$B467,$C$6:$C467,"Remboursement"))</f>
      </c>
    </row>
    <row r="468" spans="1:8" x14ac:dyDescent="0.25">
      <c r="A468" s="18"/>
      <c r="B468" s="12"/>
      <c r="C468" s="12"/>
      <c r="D468" s="12"/>
      <c r="E468" s="13"/>
      <c r="F468" s="18"/>
      <c r="G468" s="12"/>
      <c r="H468" s="14">
        <f>IF(OR($B468="",$E468=""),"",SUMIFS($E$6:$E468,$B$6:$B468,$B468,$C$6:$C468,"Crédit")-SUMIFS($E$6:$E468,$B$6:$B468,$B468,$C$6:$C468,"Remboursement"))</f>
      </c>
    </row>
    <row r="469" spans="1:8" x14ac:dyDescent="0.25">
      <c r="A469" s="18"/>
      <c r="B469" s="12"/>
      <c r="C469" s="12"/>
      <c r="D469" s="12"/>
      <c r="E469" s="13"/>
      <c r="F469" s="18"/>
      <c r="G469" s="12"/>
      <c r="H469" s="14">
        <f>IF(OR($B469="",$E469=""),"",SUMIFS($E$6:$E469,$B$6:$B469,$B469,$C$6:$C469,"Crédit")-SUMIFS($E$6:$E469,$B$6:$B469,$B469,$C$6:$C469,"Remboursement"))</f>
      </c>
    </row>
    <row r="470" spans="1:8" x14ac:dyDescent="0.25">
      <c r="A470" s="18"/>
      <c r="B470" s="12"/>
      <c r="C470" s="12"/>
      <c r="D470" s="12"/>
      <c r="E470" s="13"/>
      <c r="F470" s="18"/>
      <c r="G470" s="12"/>
      <c r="H470" s="14">
        <f>IF(OR($B470="",$E470=""),"",SUMIFS($E$6:$E470,$B$6:$B470,$B470,$C$6:$C470,"Crédit")-SUMIFS($E$6:$E470,$B$6:$B470,$B470,$C$6:$C470,"Remboursement"))</f>
      </c>
    </row>
    <row r="471" spans="1:8" x14ac:dyDescent="0.25">
      <c r="A471" s="18"/>
      <c r="B471" s="12"/>
      <c r="C471" s="12"/>
      <c r="D471" s="12"/>
      <c r="E471" s="13"/>
      <c r="F471" s="18"/>
      <c r="G471" s="12"/>
      <c r="H471" s="14">
        <f>IF(OR($B471="",$E471=""),"",SUMIFS($E$6:$E471,$B$6:$B471,$B471,$C$6:$C471,"Crédit")-SUMIFS($E$6:$E471,$B$6:$B471,$B471,$C$6:$C471,"Remboursement"))</f>
      </c>
    </row>
    <row r="472" spans="1:8" x14ac:dyDescent="0.25">
      <c r="A472" s="18"/>
      <c r="B472" s="12"/>
      <c r="C472" s="12"/>
      <c r="D472" s="12"/>
      <c r="E472" s="13"/>
      <c r="F472" s="18"/>
      <c r="G472" s="12"/>
      <c r="H472" s="14">
        <f>IF(OR($B472="",$E472=""),"",SUMIFS($E$6:$E472,$B$6:$B472,$B472,$C$6:$C472,"Crédit")-SUMIFS($E$6:$E472,$B$6:$B472,$B472,$C$6:$C472,"Remboursement"))</f>
      </c>
    </row>
    <row r="473" spans="1:8" x14ac:dyDescent="0.25">
      <c r="A473" s="18"/>
      <c r="B473" s="12"/>
      <c r="C473" s="12"/>
      <c r="D473" s="12"/>
      <c r="E473" s="13"/>
      <c r="F473" s="18"/>
      <c r="G473" s="12"/>
      <c r="H473" s="14">
        <f>IF(OR($B473="",$E473=""),"",SUMIFS($E$6:$E473,$B$6:$B473,$B473,$C$6:$C473,"Crédit")-SUMIFS($E$6:$E473,$B$6:$B473,$B473,$C$6:$C473,"Remboursement"))</f>
      </c>
    </row>
    <row r="474" spans="1:8" x14ac:dyDescent="0.25">
      <c r="A474" s="18"/>
      <c r="B474" s="12"/>
      <c r="C474" s="12"/>
      <c r="D474" s="12"/>
      <c r="E474" s="13"/>
      <c r="F474" s="18"/>
      <c r="G474" s="12"/>
      <c r="H474" s="14">
        <f>IF(OR($B474="",$E474=""),"",SUMIFS($E$6:$E474,$B$6:$B474,$B474,$C$6:$C474,"Crédit")-SUMIFS($E$6:$E474,$B$6:$B474,$B474,$C$6:$C474,"Remboursement"))</f>
      </c>
    </row>
    <row r="475" spans="1:8" x14ac:dyDescent="0.25">
      <c r="A475" s="18"/>
      <c r="B475" s="12"/>
      <c r="C475" s="12"/>
      <c r="D475" s="12"/>
      <c r="E475" s="13"/>
      <c r="F475" s="18"/>
      <c r="G475" s="12"/>
      <c r="H475" s="14">
        <f>IF(OR($B475="",$E475=""),"",SUMIFS($E$6:$E475,$B$6:$B475,$B475,$C$6:$C475,"Crédit")-SUMIFS($E$6:$E475,$B$6:$B475,$B475,$C$6:$C475,"Remboursement"))</f>
      </c>
    </row>
    <row r="476" spans="1:8" x14ac:dyDescent="0.25">
      <c r="A476" s="18"/>
      <c r="B476" s="12"/>
      <c r="C476" s="12"/>
      <c r="D476" s="12"/>
      <c r="E476" s="13"/>
      <c r="F476" s="18"/>
      <c r="G476" s="12"/>
      <c r="H476" s="14">
        <f>IF(OR($B476="",$E476=""),"",SUMIFS($E$6:$E476,$B$6:$B476,$B476,$C$6:$C476,"Crédit")-SUMIFS($E$6:$E476,$B$6:$B476,$B476,$C$6:$C476,"Remboursement"))</f>
      </c>
    </row>
    <row r="477" spans="1:8" x14ac:dyDescent="0.25">
      <c r="A477" s="18"/>
      <c r="B477" s="12"/>
      <c r="C477" s="12"/>
      <c r="D477" s="12"/>
      <c r="E477" s="13"/>
      <c r="F477" s="18"/>
      <c r="G477" s="12"/>
      <c r="H477" s="14">
        <f>IF(OR($B477="",$E477=""),"",SUMIFS($E$6:$E477,$B$6:$B477,$B477,$C$6:$C477,"Crédit")-SUMIFS($E$6:$E477,$B$6:$B477,$B477,$C$6:$C477,"Remboursement"))</f>
      </c>
    </row>
    <row r="478" spans="1:8" x14ac:dyDescent="0.25">
      <c r="A478" s="18"/>
      <c r="B478" s="12"/>
      <c r="C478" s="12"/>
      <c r="D478" s="12"/>
      <c r="E478" s="13"/>
      <c r="F478" s="18"/>
      <c r="G478" s="12"/>
      <c r="H478" s="14">
        <f>IF(OR($B478="",$E478=""),"",SUMIFS($E$6:$E478,$B$6:$B478,$B478,$C$6:$C478,"Crédit")-SUMIFS($E$6:$E478,$B$6:$B478,$B478,$C$6:$C478,"Remboursement"))</f>
      </c>
    </row>
    <row r="479" spans="1:8" x14ac:dyDescent="0.25">
      <c r="A479" s="18"/>
      <c r="B479" s="12"/>
      <c r="C479" s="12"/>
      <c r="D479" s="12"/>
      <c r="E479" s="13"/>
      <c r="F479" s="18"/>
      <c r="G479" s="12"/>
      <c r="H479" s="14">
        <f>IF(OR($B479="",$E479=""),"",SUMIFS($E$6:$E479,$B$6:$B479,$B479,$C$6:$C479,"Crédit")-SUMIFS($E$6:$E479,$B$6:$B479,$B479,$C$6:$C479,"Remboursement"))</f>
      </c>
    </row>
    <row r="480" spans="1:8" x14ac:dyDescent="0.25">
      <c r="A480" s="18"/>
      <c r="B480" s="12"/>
      <c r="C480" s="12"/>
      <c r="D480" s="12"/>
      <c r="E480" s="13"/>
      <c r="F480" s="18"/>
      <c r="G480" s="12"/>
      <c r="H480" s="14">
        <f>IF(OR($B480="",$E480=""),"",SUMIFS($E$6:$E480,$B$6:$B480,$B480,$C$6:$C480,"Crédit")-SUMIFS($E$6:$E480,$B$6:$B480,$B480,$C$6:$C480,"Remboursement"))</f>
      </c>
    </row>
    <row r="481" spans="1:8" x14ac:dyDescent="0.25">
      <c r="A481" s="18"/>
      <c r="B481" s="12"/>
      <c r="C481" s="12"/>
      <c r="D481" s="12"/>
      <c r="E481" s="13"/>
      <c r="F481" s="18"/>
      <c r="G481" s="12"/>
      <c r="H481" s="14">
        <f>IF(OR($B481="",$E481=""),"",SUMIFS($E$6:$E481,$B$6:$B481,$B481,$C$6:$C481,"Crédit")-SUMIFS($E$6:$E481,$B$6:$B481,$B481,$C$6:$C481,"Remboursement"))</f>
      </c>
    </row>
    <row r="482" spans="1:8" x14ac:dyDescent="0.25">
      <c r="A482" s="18"/>
      <c r="B482" s="12"/>
      <c r="C482" s="12"/>
      <c r="D482" s="12"/>
      <c r="E482" s="13"/>
      <c r="F482" s="18"/>
      <c r="G482" s="12"/>
      <c r="H482" s="14">
        <f>IF(OR($B482="",$E482=""),"",SUMIFS($E$6:$E482,$B$6:$B482,$B482,$C$6:$C482,"Crédit")-SUMIFS($E$6:$E482,$B$6:$B482,$B482,$C$6:$C482,"Remboursement"))</f>
      </c>
    </row>
    <row r="483" spans="1:8" x14ac:dyDescent="0.25">
      <c r="A483" s="18"/>
      <c r="B483" s="12"/>
      <c r="C483" s="12"/>
      <c r="D483" s="12"/>
      <c r="E483" s="13"/>
      <c r="F483" s="18"/>
      <c r="G483" s="12"/>
      <c r="H483" s="14">
        <f>IF(OR($B483="",$E483=""),"",SUMIFS($E$6:$E483,$B$6:$B483,$B483,$C$6:$C483,"Crédit")-SUMIFS($E$6:$E483,$B$6:$B483,$B483,$C$6:$C483,"Remboursement"))</f>
      </c>
    </row>
    <row r="484" spans="1:8" x14ac:dyDescent="0.25">
      <c r="A484" s="18"/>
      <c r="B484" s="12"/>
      <c r="C484" s="12"/>
      <c r="D484" s="12"/>
      <c r="E484" s="13"/>
      <c r="F484" s="18"/>
      <c r="G484" s="12"/>
      <c r="H484" s="14">
        <f>IF(OR($B484="",$E484=""),"",SUMIFS($E$6:$E484,$B$6:$B484,$B484,$C$6:$C484,"Crédit")-SUMIFS($E$6:$E484,$B$6:$B484,$B484,$C$6:$C484,"Remboursement"))</f>
      </c>
    </row>
    <row r="485" spans="1:8" x14ac:dyDescent="0.25">
      <c r="A485" s="18"/>
      <c r="B485" s="12"/>
      <c r="C485" s="12"/>
      <c r="D485" s="12"/>
      <c r="E485" s="13"/>
      <c r="F485" s="18"/>
      <c r="G485" s="12"/>
      <c r="H485" s="14">
        <f>IF(OR($B485="",$E485=""),"",SUMIFS($E$6:$E485,$B$6:$B485,$B485,$C$6:$C485,"Crédit")-SUMIFS($E$6:$E485,$B$6:$B485,$B485,$C$6:$C485,"Remboursement"))</f>
      </c>
    </row>
    <row r="486" spans="1:8" x14ac:dyDescent="0.25">
      <c r="A486" s="18"/>
      <c r="B486" s="12"/>
      <c r="C486" s="12"/>
      <c r="D486" s="12"/>
      <c r="E486" s="13"/>
      <c r="F486" s="18"/>
      <c r="G486" s="12"/>
      <c r="H486" s="14">
        <f>IF(OR($B486="",$E486=""),"",SUMIFS($E$6:$E486,$B$6:$B486,$B486,$C$6:$C486,"Crédit")-SUMIFS($E$6:$E486,$B$6:$B486,$B486,$C$6:$C486,"Remboursement"))</f>
      </c>
    </row>
    <row r="487" spans="1:8" x14ac:dyDescent="0.25">
      <c r="A487" s="18"/>
      <c r="B487" s="12"/>
      <c r="C487" s="12"/>
      <c r="D487" s="12"/>
      <c r="E487" s="13"/>
      <c r="F487" s="18"/>
      <c r="G487" s="12"/>
      <c r="H487" s="14">
        <f>IF(OR($B487="",$E487=""),"",SUMIFS($E$6:$E487,$B$6:$B487,$B487,$C$6:$C487,"Crédit")-SUMIFS($E$6:$E487,$B$6:$B487,$B487,$C$6:$C487,"Remboursement"))</f>
      </c>
    </row>
    <row r="488" spans="1:8" x14ac:dyDescent="0.25">
      <c r="A488" s="18"/>
      <c r="B488" s="12"/>
      <c r="C488" s="12"/>
      <c r="D488" s="12"/>
      <c r="E488" s="13"/>
      <c r="F488" s="18"/>
      <c r="G488" s="12"/>
      <c r="H488" s="14">
        <f>IF(OR($B488="",$E488=""),"",SUMIFS($E$6:$E488,$B$6:$B488,$B488,$C$6:$C488,"Crédit")-SUMIFS($E$6:$E488,$B$6:$B488,$B488,$C$6:$C488,"Remboursement"))</f>
      </c>
    </row>
    <row r="489" spans="1:8" x14ac:dyDescent="0.25">
      <c r="A489" s="18"/>
      <c r="B489" s="12"/>
      <c r="C489" s="12"/>
      <c r="D489" s="12"/>
      <c r="E489" s="13"/>
      <c r="F489" s="18"/>
      <c r="G489" s="12"/>
      <c r="H489" s="14">
        <f>IF(OR($B489="",$E489=""),"",SUMIFS($E$6:$E489,$B$6:$B489,$B489,$C$6:$C489,"Crédit")-SUMIFS($E$6:$E489,$B$6:$B489,$B489,$C$6:$C489,"Remboursement"))</f>
      </c>
    </row>
    <row r="490" spans="1:8" x14ac:dyDescent="0.25">
      <c r="A490" s="18"/>
      <c r="B490" s="12"/>
      <c r="C490" s="12"/>
      <c r="D490" s="12"/>
      <c r="E490" s="13"/>
      <c r="F490" s="18"/>
      <c r="G490" s="12"/>
      <c r="H490" s="14">
        <f>IF(OR($B490="",$E490=""),"",SUMIFS($E$6:$E490,$B$6:$B490,$B490,$C$6:$C490,"Crédit")-SUMIFS($E$6:$E490,$B$6:$B490,$B490,$C$6:$C490,"Remboursement"))</f>
      </c>
    </row>
    <row r="491" spans="1:8" x14ac:dyDescent="0.25">
      <c r="A491" s="18"/>
      <c r="B491" s="12"/>
      <c r="C491" s="12"/>
      <c r="D491" s="12"/>
      <c r="E491" s="13"/>
      <c r="F491" s="18"/>
      <c r="G491" s="12"/>
      <c r="H491" s="14">
        <f>IF(OR($B491="",$E491=""),"",SUMIFS($E$6:$E491,$B$6:$B491,$B491,$C$6:$C491,"Crédit")-SUMIFS($E$6:$E491,$B$6:$B491,$B491,$C$6:$C491,"Remboursement"))</f>
      </c>
    </row>
    <row r="492" spans="1:8" x14ac:dyDescent="0.25">
      <c r="A492" s="18"/>
      <c r="B492" s="12"/>
      <c r="C492" s="12"/>
      <c r="D492" s="12"/>
      <c r="E492" s="13"/>
      <c r="F492" s="18"/>
      <c r="G492" s="12"/>
      <c r="H492" s="14">
        <f>IF(OR($B492="",$E492=""),"",SUMIFS($E$6:$E492,$B$6:$B492,$B492,$C$6:$C492,"Crédit")-SUMIFS($E$6:$E492,$B$6:$B492,$B492,$C$6:$C492,"Remboursement"))</f>
      </c>
    </row>
    <row r="493" spans="1:8" x14ac:dyDescent="0.25">
      <c r="A493" s="18"/>
      <c r="B493" s="12"/>
      <c r="C493" s="12"/>
      <c r="D493" s="12"/>
      <c r="E493" s="13"/>
      <c r="F493" s="18"/>
      <c r="G493" s="12"/>
      <c r="H493" s="14">
        <f>IF(OR($B493="",$E493=""),"",SUMIFS($E$6:$E493,$B$6:$B493,$B493,$C$6:$C493,"Crédit")-SUMIFS($E$6:$E493,$B$6:$B493,$B493,$C$6:$C493,"Remboursement"))</f>
      </c>
    </row>
    <row r="494" spans="1:8" x14ac:dyDescent="0.25">
      <c r="A494" s="18"/>
      <c r="B494" s="12"/>
      <c r="C494" s="12"/>
      <c r="D494" s="12"/>
      <c r="E494" s="13"/>
      <c r="F494" s="18"/>
      <c r="G494" s="12"/>
      <c r="H494" s="14">
        <f>IF(OR($B494="",$E494=""),"",SUMIFS($E$6:$E494,$B$6:$B494,$B494,$C$6:$C494,"Crédit")-SUMIFS($E$6:$E494,$B$6:$B494,$B494,$C$6:$C494,"Remboursement"))</f>
      </c>
    </row>
    <row r="495" spans="1:8" x14ac:dyDescent="0.25">
      <c r="A495" s="18"/>
      <c r="B495" s="12"/>
      <c r="C495" s="12"/>
      <c r="D495" s="12"/>
      <c r="E495" s="13"/>
      <c r="F495" s="18"/>
      <c r="G495" s="12"/>
      <c r="H495" s="14">
        <f>IF(OR($B495="",$E495=""),"",SUMIFS($E$6:$E495,$B$6:$B495,$B495,$C$6:$C495,"Crédit")-SUMIFS($E$6:$E495,$B$6:$B495,$B495,$C$6:$C495,"Remboursement"))</f>
      </c>
    </row>
    <row r="496" spans="1:8" x14ac:dyDescent="0.25">
      <c r="A496" s="18"/>
      <c r="B496" s="12"/>
      <c r="C496" s="12"/>
      <c r="D496" s="12"/>
      <c r="E496" s="13"/>
      <c r="F496" s="18"/>
      <c r="G496" s="12"/>
      <c r="H496" s="14">
        <f>IF(OR($B496="",$E496=""),"",SUMIFS($E$6:$E496,$B$6:$B496,$B496,$C$6:$C496,"Crédit")-SUMIFS($E$6:$E496,$B$6:$B496,$B496,$C$6:$C496,"Remboursement"))</f>
      </c>
    </row>
    <row r="497" spans="1:8" x14ac:dyDescent="0.25">
      <c r="A497" s="18"/>
      <c r="B497" s="12"/>
      <c r="C497" s="12"/>
      <c r="D497" s="12"/>
      <c r="E497" s="13"/>
      <c r="F497" s="18"/>
      <c r="G497" s="12"/>
      <c r="H497" s="14">
        <f>IF(OR($B497="",$E497=""),"",SUMIFS($E$6:$E497,$B$6:$B497,$B497,$C$6:$C497,"Crédit")-SUMIFS($E$6:$E497,$B$6:$B497,$B497,$C$6:$C497,"Remboursement"))</f>
      </c>
    </row>
    <row r="498" spans="1:8" x14ac:dyDescent="0.25">
      <c r="A498" s="18"/>
      <c r="B498" s="12"/>
      <c r="C498" s="12"/>
      <c r="D498" s="12"/>
      <c r="E498" s="13"/>
      <c r="F498" s="18"/>
      <c r="G498" s="12"/>
      <c r="H498" s="14">
        <f>IF(OR($B498="",$E498=""),"",SUMIFS($E$6:$E498,$B$6:$B498,$B498,$C$6:$C498,"Crédit")-SUMIFS($E$6:$E498,$B$6:$B498,$B498,$C$6:$C498,"Remboursement"))</f>
      </c>
    </row>
    <row r="499" spans="1:8" x14ac:dyDescent="0.25">
      <c r="A499" s="18"/>
      <c r="B499" s="12"/>
      <c r="C499" s="12"/>
      <c r="D499" s="12"/>
      <c r="E499" s="13"/>
      <c r="F499" s="18"/>
      <c r="G499" s="12"/>
      <c r="H499" s="14">
        <f>IF(OR($B499="",$E499=""),"",SUMIFS($E$6:$E499,$B$6:$B499,$B499,$C$6:$C499,"Crédit")-SUMIFS($E$6:$E499,$B$6:$B499,$B499,$C$6:$C499,"Remboursement"))</f>
      </c>
    </row>
    <row r="500" spans="1:8" x14ac:dyDescent="0.25">
      <c r="A500" s="18"/>
      <c r="B500" s="12"/>
      <c r="C500" s="12"/>
      <c r="D500" s="12"/>
      <c r="E500" s="13"/>
      <c r="F500" s="18"/>
      <c r="G500" s="12"/>
      <c r="H500" s="14">
        <f>IF(OR($B500="",$E500=""),"",SUMIFS($E$6:$E500,$B$6:$B500,$B500,$C$6:$C500,"Crédit")-SUMIFS($E$6:$E500,$B$6:$B500,$B500,$C$6:$C500,"Remboursement"))</f>
      </c>
    </row>
    <row r="501" spans="1:8" x14ac:dyDescent="0.25">
      <c r="A501" s="18"/>
      <c r="B501" s="12"/>
      <c r="C501" s="12"/>
      <c r="D501" s="12"/>
      <c r="E501" s="13"/>
      <c r="F501" s="18"/>
      <c r="G501" s="12"/>
      <c r="H501" s="14">
        <f>IF(OR($B501="",$E501=""),"",SUMIFS($E$6:$E501,$B$6:$B501,$B501,$C$6:$C501,"Crédit")-SUMIFS($E$6:$E501,$B$6:$B501,$B501,$C$6:$C501,"Remboursement"))</f>
      </c>
    </row>
    <row r="502" spans="1:8" x14ac:dyDescent="0.25">
      <c r="A502" s="18"/>
      <c r="B502" s="12"/>
      <c r="C502" s="12"/>
      <c r="D502" s="12"/>
      <c r="E502" s="13"/>
      <c r="F502" s="18"/>
      <c r="G502" s="12"/>
      <c r="H502" s="14">
        <f>IF(OR($B502="",$E502=""),"",SUMIFS($E$6:$E502,$B$6:$B502,$B502,$C$6:$C502,"Crédit")-SUMIFS($E$6:$E502,$B$6:$B502,$B502,$C$6:$C502,"Remboursement"))</f>
      </c>
    </row>
    <row r="503" spans="1:8" x14ac:dyDescent="0.25">
      <c r="A503" s="18"/>
      <c r="B503" s="12"/>
      <c r="C503" s="12"/>
      <c r="D503" s="12"/>
      <c r="E503" s="13"/>
      <c r="F503" s="18"/>
      <c r="G503" s="12"/>
      <c r="H503" s="14">
        <f>IF(OR($B503="",$E503=""),"",SUMIFS($E$6:$E503,$B$6:$B503,$B503,$C$6:$C503,"Crédit")-SUMIFS($E$6:$E503,$B$6:$B503,$B503,$C$6:$C503,"Remboursement"))</f>
      </c>
    </row>
    <row r="504" spans="1:8" x14ac:dyDescent="0.25">
      <c r="A504" s="18"/>
      <c r="B504" s="12"/>
      <c r="C504" s="12"/>
      <c r="D504" s="12"/>
      <c r="E504" s="13"/>
      <c r="F504" s="18"/>
      <c r="G504" s="12"/>
      <c r="H504" s="14">
        <f>IF(OR($B504="",$E504=""),"",SUMIFS($E$6:$E504,$B$6:$B504,$B504,$C$6:$C504,"Crédit")-SUMIFS($E$6:$E504,$B$6:$B504,$B504,$C$6:$C504,"Remboursement"))</f>
      </c>
    </row>
    <row r="505" spans="1:8" x14ac:dyDescent="0.25">
      <c r="A505" s="18"/>
      <c r="B505" s="12"/>
      <c r="C505" s="12"/>
      <c r="D505" s="12"/>
      <c r="E505" s="13"/>
      <c r="F505" s="18"/>
      <c r="G505" s="12"/>
      <c r="H505" s="14">
        <f>IF(OR($B505="",$E505=""),"",SUMIFS($E$6:$E505,$B$6:$B505,$B505,$C$6:$C505,"Crédit")-SUMIFS($E$6:$E505,$B$6:$B505,$B505,$C$6:$C505,"Remboursement"))</f>
      </c>
    </row>
    <row r="506" spans="1:8" x14ac:dyDescent="0.25">
      <c r="A506" s="18"/>
      <c r="B506" s="12"/>
      <c r="C506" s="12"/>
      <c r="D506" s="12"/>
      <c r="E506" s="13"/>
      <c r="F506" s="18"/>
      <c r="G506" s="12"/>
      <c r="H506" s="14">
        <f>IF(OR($B506="",$E506=""),"",SUMIFS($E$6:$E506,$B$6:$B506,$B506,$C$6:$C506,"Crédit")-SUMIFS($E$6:$E506,$B$6:$B506,$B506,$C$6:$C506,"Remboursement"))</f>
      </c>
    </row>
    <row r="507" spans="1:8" x14ac:dyDescent="0.25">
      <c r="A507" s="18"/>
      <c r="B507" s="12"/>
      <c r="C507" s="12"/>
      <c r="D507" s="12"/>
      <c r="E507" s="13"/>
      <c r="F507" s="18"/>
      <c r="G507" s="12"/>
      <c r="H507" s="14">
        <f>IF(OR($B507="",$E507=""),"",SUMIFS($E$6:$E507,$B$6:$B507,$B507,$C$6:$C507,"Crédit")-SUMIFS($E$6:$E507,$B$6:$B507,$B507,$C$6:$C507,"Remboursement"))</f>
      </c>
    </row>
    <row r="508" spans="1:8" x14ac:dyDescent="0.25">
      <c r="A508" s="18"/>
      <c r="B508" s="12"/>
      <c r="C508" s="12"/>
      <c r="D508" s="12"/>
      <c r="E508" s="13"/>
      <c r="F508" s="18"/>
      <c r="G508" s="12"/>
      <c r="H508" s="14">
        <f>IF(OR($B508="",$E508=""),"",SUMIFS($E$6:$E508,$B$6:$B508,$B508,$C$6:$C508,"Crédit")-SUMIFS($E$6:$E508,$B$6:$B508,$B508,$C$6:$C508,"Remboursement"))</f>
      </c>
    </row>
    <row r="509" spans="1:8" x14ac:dyDescent="0.25">
      <c r="A509" s="18"/>
      <c r="B509" s="12"/>
      <c r="C509" s="12"/>
      <c r="D509" s="12"/>
      <c r="E509" s="13"/>
      <c r="F509" s="18"/>
      <c r="G509" s="12"/>
      <c r="H509" s="14">
        <f>IF(OR($B509="",$E509=""),"",SUMIFS($E$6:$E509,$B$6:$B509,$B509,$C$6:$C509,"Crédit")-SUMIFS($E$6:$E509,$B$6:$B509,$B509,$C$6:$C509,"Remboursement"))</f>
      </c>
    </row>
    <row r="510" spans="1:8" x14ac:dyDescent="0.25">
      <c r="A510" s="18"/>
      <c r="B510" s="12"/>
      <c r="C510" s="12"/>
      <c r="D510" s="12"/>
      <c r="E510" s="13"/>
      <c r="F510" s="18"/>
      <c r="G510" s="12"/>
      <c r="H510" s="14">
        <f>IF(OR($B510="",$E510=""),"",SUMIFS($E$6:$E510,$B$6:$B510,$B510,$C$6:$C510,"Crédit")-SUMIFS($E$6:$E510,$B$6:$B510,$B510,$C$6:$C510,"Remboursement"))</f>
      </c>
    </row>
    <row r="511" spans="1:8" x14ac:dyDescent="0.25">
      <c r="A511" s="18"/>
      <c r="B511" s="12"/>
      <c r="C511" s="12"/>
      <c r="D511" s="12"/>
      <c r="E511" s="13"/>
      <c r="F511" s="18"/>
      <c r="G511" s="12"/>
      <c r="H511" s="14">
        <f>IF(OR($B511="",$E511=""),"",SUMIFS($E$6:$E511,$B$6:$B511,$B511,$C$6:$C511,"Crédit")-SUMIFS($E$6:$E511,$B$6:$B511,$B511,$C$6:$C511,"Remboursement"))</f>
      </c>
    </row>
    <row r="512" spans="1:8" x14ac:dyDescent="0.25">
      <c r="A512" s="18"/>
      <c r="B512" s="12"/>
      <c r="C512" s="12"/>
      <c r="D512" s="12"/>
      <c r="E512" s="13"/>
      <c r="F512" s="18"/>
      <c r="G512" s="12"/>
      <c r="H512" s="14">
        <f>IF(OR($B512="",$E512=""),"",SUMIFS($E$6:$E512,$B$6:$B512,$B512,$C$6:$C512,"Crédit")-SUMIFS($E$6:$E512,$B$6:$B512,$B512,$C$6:$C512,"Remboursement"))</f>
      </c>
    </row>
    <row r="513" spans="1:8" x14ac:dyDescent="0.25">
      <c r="A513" s="18"/>
      <c r="B513" s="12"/>
      <c r="C513" s="12"/>
      <c r="D513" s="12"/>
      <c r="E513" s="13"/>
      <c r="F513" s="18"/>
      <c r="G513" s="12"/>
      <c r="H513" s="14">
        <f>IF(OR($B513="",$E513=""),"",SUMIFS($E$6:$E513,$B$6:$B513,$B513,$C$6:$C513,"Crédit")-SUMIFS($E$6:$E513,$B$6:$B513,$B513,$C$6:$C513,"Remboursement"))</f>
      </c>
    </row>
    <row r="514" spans="1:8" x14ac:dyDescent="0.25">
      <c r="A514" s="18"/>
      <c r="B514" s="12"/>
      <c r="C514" s="12"/>
      <c r="D514" s="12"/>
      <c r="E514" s="13"/>
      <c r="F514" s="18"/>
      <c r="G514" s="12"/>
      <c r="H514" s="14">
        <f>IF(OR($B514="",$E514=""),"",SUMIFS($E$6:$E514,$B$6:$B514,$B514,$C$6:$C514,"Crédit")-SUMIFS($E$6:$E514,$B$6:$B514,$B514,$C$6:$C514,"Remboursement"))</f>
      </c>
    </row>
    <row r="515" spans="1:8" x14ac:dyDescent="0.25">
      <c r="A515" s="18"/>
      <c r="B515" s="12"/>
      <c r="C515" s="12"/>
      <c r="D515" s="12"/>
      <c r="E515" s="13"/>
      <c r="F515" s="18"/>
      <c r="G515" s="12"/>
      <c r="H515" s="14">
        <f>IF(OR($B515="",$E515=""),"",SUMIFS($E$6:$E515,$B$6:$B515,$B515,$C$6:$C515,"Crédit")-SUMIFS($E$6:$E515,$B$6:$B515,$B515,$C$6:$C515,"Remboursement"))</f>
      </c>
    </row>
    <row r="516" spans="1:8" x14ac:dyDescent="0.25">
      <c r="A516" s="18"/>
      <c r="B516" s="12"/>
      <c r="C516" s="12"/>
      <c r="D516" s="12"/>
      <c r="E516" s="13"/>
      <c r="F516" s="18"/>
      <c r="G516" s="12"/>
      <c r="H516" s="14">
        <f>IF(OR($B516="",$E516=""),"",SUMIFS($E$6:$E516,$B$6:$B516,$B516,$C$6:$C516,"Crédit")-SUMIFS($E$6:$E516,$B$6:$B516,$B516,$C$6:$C516,"Remboursement"))</f>
      </c>
    </row>
    <row r="517" spans="1:8" x14ac:dyDescent="0.25">
      <c r="A517" s="18"/>
      <c r="B517" s="12"/>
      <c r="C517" s="12"/>
      <c r="D517" s="12"/>
      <c r="E517" s="13"/>
      <c r="F517" s="18"/>
      <c r="G517" s="12"/>
      <c r="H517" s="14">
        <f>IF(OR($B517="",$E517=""),"",SUMIFS($E$6:$E517,$B$6:$B517,$B517,$C$6:$C517,"Crédit")-SUMIFS($E$6:$E517,$B$6:$B517,$B517,$C$6:$C517,"Remboursement"))</f>
      </c>
    </row>
    <row r="518" spans="1:8" x14ac:dyDescent="0.25">
      <c r="A518" s="18"/>
      <c r="B518" s="12"/>
      <c r="C518" s="12"/>
      <c r="D518" s="12"/>
      <c r="E518" s="13"/>
      <c r="F518" s="18"/>
      <c r="G518" s="12"/>
      <c r="H518" s="14">
        <f>IF(OR($B518="",$E518=""),"",SUMIFS($E$6:$E518,$B$6:$B518,$B518,$C$6:$C518,"Crédit")-SUMIFS($E$6:$E518,$B$6:$B518,$B518,$C$6:$C518,"Remboursement"))</f>
      </c>
    </row>
    <row r="519" spans="1:8" x14ac:dyDescent="0.25">
      <c r="A519" s="18"/>
      <c r="B519" s="12"/>
      <c r="C519" s="12"/>
      <c r="D519" s="12"/>
      <c r="E519" s="13"/>
      <c r="F519" s="18"/>
      <c r="G519" s="12"/>
      <c r="H519" s="14">
        <f>IF(OR($B519="",$E519=""),"",SUMIFS($E$6:$E519,$B$6:$B519,$B519,$C$6:$C519,"Crédit")-SUMIFS($E$6:$E519,$B$6:$B519,$B519,$C$6:$C519,"Remboursement"))</f>
      </c>
    </row>
    <row r="520" spans="1:8" x14ac:dyDescent="0.25">
      <c r="A520" s="18"/>
      <c r="B520" s="12"/>
      <c r="C520" s="12"/>
      <c r="D520" s="12"/>
      <c r="E520" s="13"/>
      <c r="F520" s="18"/>
      <c r="G520" s="12"/>
      <c r="H520" s="14">
        <f>IF(OR($B520="",$E520=""),"",SUMIFS($E$6:$E520,$B$6:$B520,$B520,$C$6:$C520,"Crédit")-SUMIFS($E$6:$E520,$B$6:$B520,$B520,$C$6:$C520,"Remboursement"))</f>
      </c>
    </row>
    <row r="521" spans="1:8" x14ac:dyDescent="0.25">
      <c r="A521" s="18"/>
      <c r="B521" s="12"/>
      <c r="C521" s="12"/>
      <c r="D521" s="12"/>
      <c r="E521" s="13"/>
      <c r="F521" s="18"/>
      <c r="G521" s="12"/>
      <c r="H521" s="14">
        <f>IF(OR($B521="",$E521=""),"",SUMIFS($E$6:$E521,$B$6:$B521,$B521,$C$6:$C521,"Crédit")-SUMIFS($E$6:$E521,$B$6:$B521,$B521,$C$6:$C521,"Remboursement"))</f>
      </c>
    </row>
    <row r="522" spans="1:8" x14ac:dyDescent="0.25">
      <c r="A522" s="18"/>
      <c r="B522" s="12"/>
      <c r="C522" s="12"/>
      <c r="D522" s="12"/>
      <c r="E522" s="13"/>
      <c r="F522" s="18"/>
      <c r="G522" s="12"/>
      <c r="H522" s="14">
        <f>IF(OR($B522="",$E522=""),"",SUMIFS($E$6:$E522,$B$6:$B522,$B522,$C$6:$C522,"Crédit")-SUMIFS($E$6:$E522,$B$6:$B522,$B522,$C$6:$C522,"Remboursement"))</f>
      </c>
    </row>
    <row r="523" spans="1:8" x14ac:dyDescent="0.25">
      <c r="A523" s="18"/>
      <c r="B523" s="12"/>
      <c r="C523" s="12"/>
      <c r="D523" s="12"/>
      <c r="E523" s="13"/>
      <c r="F523" s="18"/>
      <c r="G523" s="12"/>
      <c r="H523" s="14">
        <f>IF(OR($B523="",$E523=""),"",SUMIFS($E$6:$E523,$B$6:$B523,$B523,$C$6:$C523,"Crédit")-SUMIFS($E$6:$E523,$B$6:$B523,$B523,$C$6:$C523,"Remboursement"))</f>
      </c>
    </row>
    <row r="524" spans="1:8" x14ac:dyDescent="0.25">
      <c r="A524" s="18"/>
      <c r="B524" s="12"/>
      <c r="C524" s="12"/>
      <c r="D524" s="12"/>
      <c r="E524" s="13"/>
      <c r="F524" s="18"/>
      <c r="G524" s="12"/>
      <c r="H524" s="14">
        <f>IF(OR($B524="",$E524=""),"",SUMIFS($E$6:$E524,$B$6:$B524,$B524,$C$6:$C524,"Crédit")-SUMIFS($E$6:$E524,$B$6:$B524,$B524,$C$6:$C524,"Remboursement"))</f>
      </c>
    </row>
    <row r="525" spans="1:8" x14ac:dyDescent="0.25">
      <c r="A525" s="18"/>
      <c r="B525" s="12"/>
      <c r="C525" s="12"/>
      <c r="D525" s="12"/>
      <c r="E525" s="13"/>
      <c r="F525" s="18"/>
      <c r="G525" s="12"/>
      <c r="H525" s="14">
        <f>IF(OR($B525="",$E525=""),"",SUMIFS($E$6:$E525,$B$6:$B525,$B525,$C$6:$C525,"Crédit")-SUMIFS($E$6:$E525,$B$6:$B525,$B525,$C$6:$C525,"Remboursement"))</f>
      </c>
    </row>
    <row r="526" spans="1:8" x14ac:dyDescent="0.25">
      <c r="A526" s="18"/>
      <c r="B526" s="12"/>
      <c r="C526" s="12"/>
      <c r="D526" s="12"/>
      <c r="E526" s="13"/>
      <c r="F526" s="18"/>
      <c r="G526" s="12"/>
      <c r="H526" s="14">
        <f>IF(OR($B526="",$E526=""),"",SUMIFS($E$6:$E526,$B$6:$B526,$B526,$C$6:$C526,"Crédit")-SUMIFS($E$6:$E526,$B$6:$B526,$B526,$C$6:$C526,"Remboursement"))</f>
      </c>
    </row>
    <row r="527" spans="1:8" x14ac:dyDescent="0.25">
      <c r="A527" s="18"/>
      <c r="B527" s="12"/>
      <c r="C527" s="12"/>
      <c r="D527" s="12"/>
      <c r="E527" s="13"/>
      <c r="F527" s="18"/>
      <c r="G527" s="12"/>
      <c r="H527" s="14">
        <f>IF(OR($B527="",$E527=""),"",SUMIFS($E$6:$E527,$B$6:$B527,$B527,$C$6:$C527,"Crédit")-SUMIFS($E$6:$E527,$B$6:$B527,$B527,$C$6:$C527,"Remboursement"))</f>
      </c>
    </row>
    <row r="528" spans="1:8" x14ac:dyDescent="0.25">
      <c r="A528" s="18"/>
      <c r="B528" s="12"/>
      <c r="C528" s="12"/>
      <c r="D528" s="12"/>
      <c r="E528" s="13"/>
      <c r="F528" s="18"/>
      <c r="G528" s="12"/>
      <c r="H528" s="14">
        <f>IF(OR($B528="",$E528=""),"",SUMIFS($E$6:$E528,$B$6:$B528,$B528,$C$6:$C528,"Crédit")-SUMIFS($E$6:$E528,$B$6:$B528,$B528,$C$6:$C528,"Remboursement"))</f>
      </c>
    </row>
    <row r="529" spans="1:8" x14ac:dyDescent="0.25">
      <c r="A529" s="18"/>
      <c r="B529" s="12"/>
      <c r="C529" s="12"/>
      <c r="D529" s="12"/>
      <c r="E529" s="13"/>
      <c r="F529" s="18"/>
      <c r="G529" s="12"/>
      <c r="H529" s="14">
        <f>IF(OR($B529="",$E529=""),"",SUMIFS($E$6:$E529,$B$6:$B529,$B529,$C$6:$C529,"Crédit")-SUMIFS($E$6:$E529,$B$6:$B529,$B529,$C$6:$C529,"Remboursement"))</f>
      </c>
    </row>
    <row r="530" spans="1:8" x14ac:dyDescent="0.25">
      <c r="A530" s="18"/>
      <c r="B530" s="12"/>
      <c r="C530" s="12"/>
      <c r="D530" s="12"/>
      <c r="E530" s="13"/>
      <c r="F530" s="18"/>
      <c r="G530" s="12"/>
      <c r="H530" s="14">
        <f>IF(OR($B530="",$E530=""),"",SUMIFS($E$6:$E530,$B$6:$B530,$B530,$C$6:$C530,"Crédit")-SUMIFS($E$6:$E530,$B$6:$B530,$B530,$C$6:$C530,"Remboursement"))</f>
      </c>
    </row>
    <row r="531" spans="1:8" x14ac:dyDescent="0.25">
      <c r="A531" s="18"/>
      <c r="B531" s="12"/>
      <c r="C531" s="12"/>
      <c r="D531" s="12"/>
      <c r="E531" s="13"/>
      <c r="F531" s="18"/>
      <c r="G531" s="12"/>
      <c r="H531" s="14">
        <f>IF(OR($B531="",$E531=""),"",SUMIFS($E$6:$E531,$B$6:$B531,$B531,$C$6:$C531,"Crédit")-SUMIFS($E$6:$E531,$B$6:$B531,$B531,$C$6:$C531,"Remboursement"))</f>
      </c>
    </row>
    <row r="532" spans="1:8" x14ac:dyDescent="0.25">
      <c r="A532" s="18"/>
      <c r="B532" s="12"/>
      <c r="C532" s="12"/>
      <c r="D532" s="12"/>
      <c r="E532" s="13"/>
      <c r="F532" s="18"/>
      <c r="G532" s="12"/>
      <c r="H532" s="14">
        <f>IF(OR($B532="",$E532=""),"",SUMIFS($E$6:$E532,$B$6:$B532,$B532,$C$6:$C532,"Crédit")-SUMIFS($E$6:$E532,$B$6:$B532,$B532,$C$6:$C532,"Remboursement"))</f>
      </c>
    </row>
    <row r="533" spans="1:8" x14ac:dyDescent="0.25">
      <c r="A533" s="18"/>
      <c r="B533" s="12"/>
      <c r="C533" s="12"/>
      <c r="D533" s="12"/>
      <c r="E533" s="13"/>
      <c r="F533" s="18"/>
      <c r="G533" s="12"/>
      <c r="H533" s="14">
        <f>IF(OR($B533="",$E533=""),"",SUMIFS($E$6:$E533,$B$6:$B533,$B533,$C$6:$C533,"Crédit")-SUMIFS($E$6:$E533,$B$6:$B533,$B533,$C$6:$C533,"Remboursement"))</f>
      </c>
    </row>
    <row r="534" spans="1:8" x14ac:dyDescent="0.25">
      <c r="A534" s="18"/>
      <c r="B534" s="12"/>
      <c r="C534" s="12"/>
      <c r="D534" s="12"/>
      <c r="E534" s="13"/>
      <c r="F534" s="18"/>
      <c r="G534" s="12"/>
      <c r="H534" s="14">
        <f>IF(OR($B534="",$E534=""),"",SUMIFS($E$6:$E534,$B$6:$B534,$B534,$C$6:$C534,"Crédit")-SUMIFS($E$6:$E534,$B$6:$B534,$B534,$C$6:$C534,"Remboursement"))</f>
      </c>
    </row>
    <row r="535" spans="1:8" x14ac:dyDescent="0.25">
      <c r="A535" s="18"/>
      <c r="B535" s="12"/>
      <c r="C535" s="12"/>
      <c r="D535" s="12"/>
      <c r="E535" s="13"/>
      <c r="F535" s="18"/>
      <c r="G535" s="12"/>
      <c r="H535" s="14">
        <f>IF(OR($B535="",$E535=""),"",SUMIFS($E$6:$E535,$B$6:$B535,$B535,$C$6:$C535,"Crédit")-SUMIFS($E$6:$E535,$B$6:$B535,$B535,$C$6:$C535,"Remboursement"))</f>
      </c>
    </row>
    <row r="536" spans="1:8" x14ac:dyDescent="0.25">
      <c r="A536" s="18"/>
      <c r="B536" s="12"/>
      <c r="C536" s="12"/>
      <c r="D536" s="12"/>
      <c r="E536" s="13"/>
      <c r="F536" s="18"/>
      <c r="G536" s="12"/>
      <c r="H536" s="14">
        <f>IF(OR($B536="",$E536=""),"",SUMIFS($E$6:$E536,$B$6:$B536,$B536,$C$6:$C536,"Crédit")-SUMIFS($E$6:$E536,$B$6:$B536,$B536,$C$6:$C536,"Remboursement"))</f>
      </c>
    </row>
    <row r="537" spans="1:8" x14ac:dyDescent="0.25">
      <c r="A537" s="18"/>
      <c r="B537" s="12"/>
      <c r="C537" s="12"/>
      <c r="D537" s="12"/>
      <c r="E537" s="13"/>
      <c r="F537" s="18"/>
      <c r="G537" s="12"/>
      <c r="H537" s="14">
        <f>IF(OR($B537="",$E537=""),"",SUMIFS($E$6:$E537,$B$6:$B537,$B537,$C$6:$C537,"Crédit")-SUMIFS($E$6:$E537,$B$6:$B537,$B537,$C$6:$C537,"Remboursement"))</f>
      </c>
    </row>
    <row r="538" spans="1:8" x14ac:dyDescent="0.25">
      <c r="A538" s="18"/>
      <c r="B538" s="12"/>
      <c r="C538" s="12"/>
      <c r="D538" s="12"/>
      <c r="E538" s="13"/>
      <c r="F538" s="18"/>
      <c r="G538" s="12"/>
      <c r="H538" s="14">
        <f>IF(OR($B538="",$E538=""),"",SUMIFS($E$6:$E538,$B$6:$B538,$B538,$C$6:$C538,"Crédit")-SUMIFS($E$6:$E538,$B$6:$B538,$B538,$C$6:$C538,"Remboursement"))</f>
      </c>
    </row>
    <row r="539" spans="1:8" x14ac:dyDescent="0.25">
      <c r="A539" s="18"/>
      <c r="B539" s="12"/>
      <c r="C539" s="12"/>
      <c r="D539" s="12"/>
      <c r="E539" s="13"/>
      <c r="F539" s="18"/>
      <c r="G539" s="12"/>
      <c r="H539" s="14">
        <f>IF(OR($B539="",$E539=""),"",SUMIFS($E$6:$E539,$B$6:$B539,$B539,$C$6:$C539,"Crédit")-SUMIFS($E$6:$E539,$B$6:$B539,$B539,$C$6:$C539,"Remboursement"))</f>
      </c>
    </row>
    <row r="540" spans="1:8" x14ac:dyDescent="0.25">
      <c r="A540" s="18"/>
      <c r="B540" s="12"/>
      <c r="C540" s="12"/>
      <c r="D540" s="12"/>
      <c r="E540" s="13"/>
      <c r="F540" s="18"/>
      <c r="G540" s="12"/>
      <c r="H540" s="14">
        <f>IF(OR($B540="",$E540=""),"",SUMIFS($E$6:$E540,$B$6:$B540,$B540,$C$6:$C540,"Crédit")-SUMIFS($E$6:$E540,$B$6:$B540,$B540,$C$6:$C540,"Remboursement"))</f>
      </c>
    </row>
    <row r="541" spans="1:8" x14ac:dyDescent="0.25">
      <c r="A541" s="18"/>
      <c r="B541" s="12"/>
      <c r="C541" s="12"/>
      <c r="D541" s="12"/>
      <c r="E541" s="13"/>
      <c r="F541" s="18"/>
      <c r="G541" s="12"/>
      <c r="H541" s="14">
        <f>IF(OR($B541="",$E541=""),"",SUMIFS($E$6:$E541,$B$6:$B541,$B541,$C$6:$C541,"Crédit")-SUMIFS($E$6:$E541,$B$6:$B541,$B541,$C$6:$C541,"Remboursement"))</f>
      </c>
    </row>
    <row r="542" spans="1:8" x14ac:dyDescent="0.25">
      <c r="A542" s="18"/>
      <c r="B542" s="12"/>
      <c r="C542" s="12"/>
      <c r="D542" s="12"/>
      <c r="E542" s="13"/>
      <c r="F542" s="18"/>
      <c r="G542" s="12"/>
      <c r="H542" s="14">
        <f>IF(OR($B542="",$E542=""),"",SUMIFS($E$6:$E542,$B$6:$B542,$B542,$C$6:$C542,"Crédit")-SUMIFS($E$6:$E542,$B$6:$B542,$B542,$C$6:$C542,"Remboursement"))</f>
      </c>
    </row>
    <row r="543" spans="1:8" x14ac:dyDescent="0.25">
      <c r="A543" s="18"/>
      <c r="B543" s="12"/>
      <c r="C543" s="12"/>
      <c r="D543" s="12"/>
      <c r="E543" s="13"/>
      <c r="F543" s="18"/>
      <c r="G543" s="12"/>
      <c r="H543" s="14">
        <f>IF(OR($B543="",$E543=""),"",SUMIFS($E$6:$E543,$B$6:$B543,$B543,$C$6:$C543,"Crédit")-SUMIFS($E$6:$E543,$B$6:$B543,$B543,$C$6:$C543,"Remboursement"))</f>
      </c>
    </row>
    <row r="544" spans="1:8" x14ac:dyDescent="0.25">
      <c r="A544" s="18"/>
      <c r="B544" s="12"/>
      <c r="C544" s="12"/>
      <c r="D544" s="12"/>
      <c r="E544" s="13"/>
      <c r="F544" s="18"/>
      <c r="G544" s="12"/>
      <c r="H544" s="14">
        <f>IF(OR($B544="",$E544=""),"",SUMIFS($E$6:$E544,$B$6:$B544,$B544,$C$6:$C544,"Crédit")-SUMIFS($E$6:$E544,$B$6:$B544,$B544,$C$6:$C544,"Remboursement"))</f>
      </c>
    </row>
    <row r="545" spans="1:8" x14ac:dyDescent="0.25">
      <c r="A545" s="18"/>
      <c r="B545" s="12"/>
      <c r="C545" s="12"/>
      <c r="D545" s="12"/>
      <c r="E545" s="13"/>
      <c r="F545" s="18"/>
      <c r="G545" s="12"/>
      <c r="H545" s="14">
        <f>IF(OR($B545="",$E545=""),"",SUMIFS($E$6:$E545,$B$6:$B545,$B545,$C$6:$C545,"Crédit")-SUMIFS($E$6:$E545,$B$6:$B545,$B545,$C$6:$C545,"Remboursement"))</f>
      </c>
    </row>
    <row r="546" spans="1:8" x14ac:dyDescent="0.25">
      <c r="A546" s="18"/>
      <c r="B546" s="12"/>
      <c r="C546" s="12"/>
      <c r="D546" s="12"/>
      <c r="E546" s="13"/>
      <c r="F546" s="18"/>
      <c r="G546" s="12"/>
      <c r="H546" s="14">
        <f>IF(OR($B546="",$E546=""),"",SUMIFS($E$6:$E546,$B$6:$B546,$B546,$C$6:$C546,"Crédit")-SUMIFS($E$6:$E546,$B$6:$B546,$B546,$C$6:$C546,"Remboursement"))</f>
      </c>
    </row>
    <row r="547" spans="1:8" x14ac:dyDescent="0.25">
      <c r="A547" s="18"/>
      <c r="B547" s="12"/>
      <c r="C547" s="12"/>
      <c r="D547" s="12"/>
      <c r="E547" s="13"/>
      <c r="F547" s="18"/>
      <c r="G547" s="12"/>
      <c r="H547" s="14">
        <f>IF(OR($B547="",$E547=""),"",SUMIFS($E$6:$E547,$B$6:$B547,$B547,$C$6:$C547,"Crédit")-SUMIFS($E$6:$E547,$B$6:$B547,$B547,$C$6:$C547,"Remboursement"))</f>
      </c>
    </row>
    <row r="548" spans="1:8" x14ac:dyDescent="0.25">
      <c r="A548" s="18"/>
      <c r="B548" s="12"/>
      <c r="C548" s="12"/>
      <c r="D548" s="12"/>
      <c r="E548" s="13"/>
      <c r="F548" s="18"/>
      <c r="G548" s="12"/>
      <c r="H548" s="14">
        <f>IF(OR($B548="",$E548=""),"",SUMIFS($E$6:$E548,$B$6:$B548,$B548,$C$6:$C548,"Crédit")-SUMIFS($E$6:$E548,$B$6:$B548,$B548,$C$6:$C548,"Remboursement"))</f>
      </c>
    </row>
    <row r="549" spans="1:8" x14ac:dyDescent="0.25">
      <c r="A549" s="18"/>
      <c r="B549" s="12"/>
      <c r="C549" s="12"/>
      <c r="D549" s="12"/>
      <c r="E549" s="13"/>
      <c r="F549" s="18"/>
      <c r="G549" s="12"/>
      <c r="H549" s="14">
        <f>IF(OR($B549="",$E549=""),"",SUMIFS($E$6:$E549,$B$6:$B549,$B549,$C$6:$C549,"Crédit")-SUMIFS($E$6:$E549,$B$6:$B549,$B549,$C$6:$C549,"Remboursement"))</f>
      </c>
    </row>
    <row r="550" spans="1:8" x14ac:dyDescent="0.25">
      <c r="A550" s="18"/>
      <c r="B550" s="12"/>
      <c r="C550" s="12"/>
      <c r="D550" s="12"/>
      <c r="E550" s="13"/>
      <c r="F550" s="18"/>
      <c r="G550" s="12"/>
      <c r="H550" s="14">
        <f>IF(OR($B550="",$E550=""),"",SUMIFS($E$6:$E550,$B$6:$B550,$B550,$C$6:$C550,"Crédit")-SUMIFS($E$6:$E550,$B$6:$B550,$B550,$C$6:$C550,"Remboursement"))</f>
      </c>
    </row>
    <row r="551" spans="1:8" x14ac:dyDescent="0.25">
      <c r="A551" s="18"/>
      <c r="B551" s="12"/>
      <c r="C551" s="12"/>
      <c r="D551" s="12"/>
      <c r="E551" s="13"/>
      <c r="F551" s="18"/>
      <c r="G551" s="12"/>
      <c r="H551" s="14">
        <f>IF(OR($B551="",$E551=""),"",SUMIFS($E$6:$E551,$B$6:$B551,$B551,$C$6:$C551,"Crédit")-SUMIFS($E$6:$E551,$B$6:$B551,$B551,$C$6:$C551,"Remboursement"))</f>
      </c>
    </row>
    <row r="552" spans="1:8" x14ac:dyDescent="0.25">
      <c r="A552" s="18"/>
      <c r="B552" s="12"/>
      <c r="C552" s="12"/>
      <c r="D552" s="12"/>
      <c r="E552" s="13"/>
      <c r="F552" s="18"/>
      <c r="G552" s="12"/>
      <c r="H552" s="14">
        <f>IF(OR($B552="",$E552=""),"",SUMIFS($E$6:$E552,$B$6:$B552,$B552,$C$6:$C552,"Crédit")-SUMIFS($E$6:$E552,$B$6:$B552,$B552,$C$6:$C552,"Remboursement"))</f>
      </c>
    </row>
    <row r="553" spans="1:8" x14ac:dyDescent="0.25">
      <c r="A553" s="18"/>
      <c r="B553" s="12"/>
      <c r="C553" s="12"/>
      <c r="D553" s="12"/>
      <c r="E553" s="13"/>
      <c r="F553" s="18"/>
      <c r="G553" s="12"/>
      <c r="H553" s="14">
        <f>IF(OR($B553="",$E553=""),"",SUMIFS($E$6:$E553,$B$6:$B553,$B553,$C$6:$C553,"Crédit")-SUMIFS($E$6:$E553,$B$6:$B553,$B553,$C$6:$C553,"Remboursement"))</f>
      </c>
    </row>
    <row r="554" spans="1:8" x14ac:dyDescent="0.25">
      <c r="A554" s="18"/>
      <c r="B554" s="12"/>
      <c r="C554" s="12"/>
      <c r="D554" s="12"/>
      <c r="E554" s="13"/>
      <c r="F554" s="18"/>
      <c r="G554" s="12"/>
      <c r="H554" s="14">
        <f>IF(OR($B554="",$E554=""),"",SUMIFS($E$6:$E554,$B$6:$B554,$B554,$C$6:$C554,"Crédit")-SUMIFS($E$6:$E554,$B$6:$B554,$B554,$C$6:$C554,"Remboursement"))</f>
      </c>
    </row>
    <row r="555" spans="1:8" x14ac:dyDescent="0.25">
      <c r="A555" s="18"/>
      <c r="B555" s="12"/>
      <c r="C555" s="12"/>
      <c r="D555" s="12"/>
      <c r="E555" s="13"/>
      <c r="F555" s="18"/>
      <c r="G555" s="12"/>
      <c r="H555" s="14">
        <f>IF(OR($B555="",$E555=""),"",SUMIFS($E$6:$E555,$B$6:$B555,$B555,$C$6:$C555,"Crédit")-SUMIFS($E$6:$E555,$B$6:$B555,$B555,$C$6:$C555,"Remboursement"))</f>
      </c>
    </row>
    <row r="556" spans="1:8" x14ac:dyDescent="0.25">
      <c r="A556" s="18"/>
      <c r="B556" s="12"/>
      <c r="C556" s="12"/>
      <c r="D556" s="12"/>
      <c r="E556" s="13"/>
      <c r="F556" s="18"/>
      <c r="G556" s="12"/>
      <c r="H556" s="14">
        <f>IF(OR($B556="",$E556=""),"",SUMIFS($E$6:$E556,$B$6:$B556,$B556,$C$6:$C556,"Crédit")-SUMIFS($E$6:$E556,$B$6:$B556,$B556,$C$6:$C556,"Remboursement"))</f>
      </c>
    </row>
    <row r="557" spans="1:8" x14ac:dyDescent="0.25">
      <c r="A557" s="18"/>
      <c r="B557" s="12"/>
      <c r="C557" s="12"/>
      <c r="D557" s="12"/>
      <c r="E557" s="13"/>
      <c r="F557" s="18"/>
      <c r="G557" s="12"/>
      <c r="H557" s="14">
        <f>IF(OR($B557="",$E557=""),"",SUMIFS($E$6:$E557,$B$6:$B557,$B557,$C$6:$C557,"Crédit")-SUMIFS($E$6:$E557,$B$6:$B557,$B557,$C$6:$C557,"Remboursement"))</f>
      </c>
    </row>
    <row r="558" spans="1:8" x14ac:dyDescent="0.25">
      <c r="A558" s="18"/>
      <c r="B558" s="12"/>
      <c r="C558" s="12"/>
      <c r="D558" s="12"/>
      <c r="E558" s="13"/>
      <c r="F558" s="18"/>
      <c r="G558" s="12"/>
      <c r="H558" s="14">
        <f>IF(OR($B558="",$E558=""),"",SUMIFS($E$6:$E558,$B$6:$B558,$B558,$C$6:$C558,"Crédit")-SUMIFS($E$6:$E558,$B$6:$B558,$B558,$C$6:$C558,"Remboursement"))</f>
      </c>
    </row>
    <row r="559" spans="1:8" x14ac:dyDescent="0.25">
      <c r="A559" s="18"/>
      <c r="B559" s="12"/>
      <c r="C559" s="12"/>
      <c r="D559" s="12"/>
      <c r="E559" s="13"/>
      <c r="F559" s="18"/>
      <c r="G559" s="12"/>
      <c r="H559" s="14">
        <f>IF(OR($B559="",$E559=""),"",SUMIFS($E$6:$E559,$B$6:$B559,$B559,$C$6:$C559,"Crédit")-SUMIFS($E$6:$E559,$B$6:$B559,$B559,$C$6:$C559,"Remboursement"))</f>
      </c>
    </row>
    <row r="560" spans="1:8" x14ac:dyDescent="0.25">
      <c r="A560" s="18"/>
      <c r="B560" s="12"/>
      <c r="C560" s="12"/>
      <c r="D560" s="12"/>
      <c r="E560" s="13"/>
      <c r="F560" s="18"/>
      <c r="G560" s="12"/>
      <c r="H560" s="14">
        <f>IF(OR($B560="",$E560=""),"",SUMIFS($E$6:$E560,$B$6:$B560,$B560,$C$6:$C560,"Crédit")-SUMIFS($E$6:$E560,$B$6:$B560,$B560,$C$6:$C560,"Remboursement"))</f>
      </c>
    </row>
    <row r="561" spans="1:8" x14ac:dyDescent="0.25">
      <c r="A561" s="18"/>
      <c r="B561" s="12"/>
      <c r="C561" s="12"/>
      <c r="D561" s="12"/>
      <c r="E561" s="13"/>
      <c r="F561" s="18"/>
      <c r="G561" s="12"/>
      <c r="H561" s="14">
        <f>IF(OR($B561="",$E561=""),"",SUMIFS($E$6:$E561,$B$6:$B561,$B561,$C$6:$C561,"Crédit")-SUMIFS($E$6:$E561,$B$6:$B561,$B561,$C$6:$C561,"Remboursement"))</f>
      </c>
    </row>
    <row r="562" spans="1:8" x14ac:dyDescent="0.25">
      <c r="A562" s="18"/>
      <c r="B562" s="12"/>
      <c r="C562" s="12"/>
      <c r="D562" s="12"/>
      <c r="E562" s="13"/>
      <c r="F562" s="18"/>
      <c r="G562" s="12"/>
      <c r="H562" s="14">
        <f>IF(OR($B562="",$E562=""),"",SUMIFS($E$6:$E562,$B$6:$B562,$B562,$C$6:$C562,"Crédit")-SUMIFS($E$6:$E562,$B$6:$B562,$B562,$C$6:$C562,"Remboursement"))</f>
      </c>
    </row>
    <row r="563" spans="1:8" x14ac:dyDescent="0.25">
      <c r="A563" s="18"/>
      <c r="B563" s="12"/>
      <c r="C563" s="12"/>
      <c r="D563" s="12"/>
      <c r="E563" s="13"/>
      <c r="F563" s="18"/>
      <c r="G563" s="12"/>
      <c r="H563" s="14">
        <f>IF(OR($B563="",$E563=""),"",SUMIFS($E$6:$E563,$B$6:$B563,$B563,$C$6:$C563,"Crédit")-SUMIFS($E$6:$E563,$B$6:$B563,$B563,$C$6:$C563,"Remboursement"))</f>
      </c>
    </row>
    <row r="564" spans="1:8" x14ac:dyDescent="0.25">
      <c r="A564" s="18"/>
      <c r="B564" s="12"/>
      <c r="C564" s="12"/>
      <c r="D564" s="12"/>
      <c r="E564" s="13"/>
      <c r="F564" s="18"/>
      <c r="G564" s="12"/>
      <c r="H564" s="14">
        <f>IF(OR($B564="",$E564=""),"",SUMIFS($E$6:$E564,$B$6:$B564,$B564,$C$6:$C564,"Crédit")-SUMIFS($E$6:$E564,$B$6:$B564,$B564,$C$6:$C564,"Remboursement"))</f>
      </c>
    </row>
    <row r="565" spans="1:8" x14ac:dyDescent="0.25">
      <c r="A565" s="18"/>
      <c r="B565" s="12"/>
      <c r="C565" s="12"/>
      <c r="D565" s="12"/>
      <c r="E565" s="13"/>
      <c r="F565" s="18"/>
      <c r="G565" s="12"/>
      <c r="H565" s="14">
        <f>IF(OR($B565="",$E565=""),"",SUMIFS($E$6:$E565,$B$6:$B565,$B565,$C$6:$C565,"Crédit")-SUMIFS($E$6:$E565,$B$6:$B565,$B565,$C$6:$C565,"Remboursement"))</f>
      </c>
    </row>
    <row r="566" spans="1:8" x14ac:dyDescent="0.25">
      <c r="A566" s="18"/>
      <c r="B566" s="12"/>
      <c r="C566" s="12"/>
      <c r="D566" s="12"/>
      <c r="E566" s="13"/>
      <c r="F566" s="18"/>
      <c r="G566" s="12"/>
      <c r="H566" s="14">
        <f>IF(OR($B566="",$E566=""),"",SUMIFS($E$6:$E566,$B$6:$B566,$B566,$C$6:$C566,"Crédit")-SUMIFS($E$6:$E566,$B$6:$B566,$B566,$C$6:$C566,"Remboursement"))</f>
      </c>
    </row>
    <row r="567" spans="1:8" x14ac:dyDescent="0.25">
      <c r="A567" s="18"/>
      <c r="B567" s="12"/>
      <c r="C567" s="12"/>
      <c r="D567" s="12"/>
      <c r="E567" s="13"/>
      <c r="F567" s="18"/>
      <c r="G567" s="12"/>
      <c r="H567" s="14">
        <f>IF(OR($B567="",$E567=""),"",SUMIFS($E$6:$E567,$B$6:$B567,$B567,$C$6:$C567,"Crédit")-SUMIFS($E$6:$E567,$B$6:$B567,$B567,$C$6:$C567,"Remboursement"))</f>
      </c>
    </row>
    <row r="568" spans="1:8" x14ac:dyDescent="0.25">
      <c r="A568" s="18"/>
      <c r="B568" s="12"/>
      <c r="C568" s="12"/>
      <c r="D568" s="12"/>
      <c r="E568" s="13"/>
      <c r="F568" s="18"/>
      <c r="G568" s="12"/>
      <c r="H568" s="14">
        <f>IF(OR($B568="",$E568=""),"",SUMIFS($E$6:$E568,$B$6:$B568,$B568,$C$6:$C568,"Crédit")-SUMIFS($E$6:$E568,$B$6:$B568,$B568,$C$6:$C568,"Remboursement"))</f>
      </c>
    </row>
    <row r="569" spans="1:8" x14ac:dyDescent="0.25">
      <c r="A569" s="18"/>
      <c r="B569" s="12"/>
      <c r="C569" s="12"/>
      <c r="D569" s="12"/>
      <c r="E569" s="13"/>
      <c r="F569" s="18"/>
      <c r="G569" s="12"/>
      <c r="H569" s="14">
        <f>IF(OR($B569="",$E569=""),"",SUMIFS($E$6:$E569,$B$6:$B569,$B569,$C$6:$C569,"Crédit")-SUMIFS($E$6:$E569,$B$6:$B569,$B569,$C$6:$C569,"Remboursement"))</f>
      </c>
    </row>
    <row r="570" spans="1:8" x14ac:dyDescent="0.25">
      <c r="A570" s="18"/>
      <c r="B570" s="12"/>
      <c r="C570" s="12"/>
      <c r="D570" s="12"/>
      <c r="E570" s="13"/>
      <c r="F570" s="18"/>
      <c r="G570" s="12"/>
      <c r="H570" s="14">
        <f>IF(OR($B570="",$E570=""),"",SUMIFS($E$6:$E570,$B$6:$B570,$B570,$C$6:$C570,"Crédit")-SUMIFS($E$6:$E570,$B$6:$B570,$B570,$C$6:$C570,"Remboursement"))</f>
      </c>
    </row>
    <row r="571" spans="1:8" x14ac:dyDescent="0.25">
      <c r="A571" s="18"/>
      <c r="B571" s="12"/>
      <c r="C571" s="12"/>
      <c r="D571" s="12"/>
      <c r="E571" s="13"/>
      <c r="F571" s="18"/>
      <c r="G571" s="12"/>
      <c r="H571" s="14">
        <f>IF(OR($B571="",$E571=""),"",SUMIFS($E$6:$E571,$B$6:$B571,$B571,$C$6:$C571,"Crédit")-SUMIFS($E$6:$E571,$B$6:$B571,$B571,$C$6:$C571,"Remboursement"))</f>
      </c>
    </row>
    <row r="572" spans="1:8" x14ac:dyDescent="0.25">
      <c r="A572" s="18"/>
      <c r="B572" s="12"/>
      <c r="C572" s="12"/>
      <c r="D572" s="12"/>
      <c r="E572" s="13"/>
      <c r="F572" s="18"/>
      <c r="G572" s="12"/>
      <c r="H572" s="14">
        <f>IF(OR($B572="",$E572=""),"",SUMIFS($E$6:$E572,$B$6:$B572,$B572,$C$6:$C572,"Crédit")-SUMIFS($E$6:$E572,$B$6:$B572,$B572,$C$6:$C572,"Remboursement"))</f>
      </c>
    </row>
    <row r="573" spans="1:8" x14ac:dyDescent="0.25">
      <c r="A573" s="18"/>
      <c r="B573" s="12"/>
      <c r="C573" s="12"/>
      <c r="D573" s="12"/>
      <c r="E573" s="13"/>
      <c r="F573" s="18"/>
      <c r="G573" s="12"/>
      <c r="H573" s="14">
        <f>IF(OR($B573="",$E573=""),"",SUMIFS($E$6:$E573,$B$6:$B573,$B573,$C$6:$C573,"Crédit")-SUMIFS($E$6:$E573,$B$6:$B573,$B573,$C$6:$C573,"Remboursement"))</f>
      </c>
    </row>
    <row r="574" spans="1:8" x14ac:dyDescent="0.25">
      <c r="A574" s="18"/>
      <c r="B574" s="12"/>
      <c r="C574" s="12"/>
      <c r="D574" s="12"/>
      <c r="E574" s="13"/>
      <c r="F574" s="18"/>
      <c r="G574" s="12"/>
      <c r="H574" s="14">
        <f>IF(OR($B574="",$E574=""),"",SUMIFS($E$6:$E574,$B$6:$B574,$B574,$C$6:$C574,"Crédit")-SUMIFS($E$6:$E574,$B$6:$B574,$B574,$C$6:$C574,"Remboursement"))</f>
      </c>
    </row>
    <row r="575" spans="1:8" x14ac:dyDescent="0.25">
      <c r="A575" s="18"/>
      <c r="B575" s="12"/>
      <c r="C575" s="12"/>
      <c r="D575" s="12"/>
      <c r="E575" s="13"/>
      <c r="F575" s="18"/>
      <c r="G575" s="12"/>
      <c r="H575" s="14">
        <f>IF(OR($B575="",$E575=""),"",SUMIFS($E$6:$E575,$B$6:$B575,$B575,$C$6:$C575,"Crédit")-SUMIFS($E$6:$E575,$B$6:$B575,$B575,$C$6:$C575,"Remboursement"))</f>
      </c>
    </row>
    <row r="576" spans="1:8" x14ac:dyDescent="0.25">
      <c r="A576" s="18"/>
      <c r="B576" s="12"/>
      <c r="C576" s="12"/>
      <c r="D576" s="12"/>
      <c r="E576" s="13"/>
      <c r="F576" s="18"/>
      <c r="G576" s="12"/>
      <c r="H576" s="14">
        <f>IF(OR($B576="",$E576=""),"",SUMIFS($E$6:$E576,$B$6:$B576,$B576,$C$6:$C576,"Crédit")-SUMIFS($E$6:$E576,$B$6:$B576,$B576,$C$6:$C576,"Remboursement"))</f>
      </c>
    </row>
    <row r="577" spans="1:8" x14ac:dyDescent="0.25">
      <c r="A577" s="18"/>
      <c r="B577" s="12"/>
      <c r="C577" s="12"/>
      <c r="D577" s="12"/>
      <c r="E577" s="13"/>
      <c r="F577" s="18"/>
      <c r="G577" s="12"/>
      <c r="H577" s="14">
        <f>IF(OR($B577="",$E577=""),"",SUMIFS($E$6:$E577,$B$6:$B577,$B577,$C$6:$C577,"Crédit")-SUMIFS($E$6:$E577,$B$6:$B577,$B577,$C$6:$C577,"Remboursement"))</f>
      </c>
    </row>
    <row r="578" spans="1:8" x14ac:dyDescent="0.25">
      <c r="A578" s="18"/>
      <c r="B578" s="12"/>
      <c r="C578" s="12"/>
      <c r="D578" s="12"/>
      <c r="E578" s="13"/>
      <c r="F578" s="18"/>
      <c r="G578" s="12"/>
      <c r="H578" s="14">
        <f>IF(OR($B578="",$E578=""),"",SUMIFS($E$6:$E578,$B$6:$B578,$B578,$C$6:$C578,"Crédit")-SUMIFS($E$6:$E578,$B$6:$B578,$B578,$C$6:$C578,"Remboursement"))</f>
      </c>
    </row>
    <row r="579" spans="1:8" x14ac:dyDescent="0.25">
      <c r="A579" s="18"/>
      <c r="B579" s="12"/>
      <c r="C579" s="12"/>
      <c r="D579" s="12"/>
      <c r="E579" s="13"/>
      <c r="F579" s="18"/>
      <c r="G579" s="12"/>
      <c r="H579" s="14">
        <f>IF(OR($B579="",$E579=""),"",SUMIFS($E$6:$E579,$B$6:$B579,$B579,$C$6:$C579,"Crédit")-SUMIFS($E$6:$E579,$B$6:$B579,$B579,$C$6:$C579,"Remboursement"))</f>
      </c>
    </row>
    <row r="580" spans="1:8" x14ac:dyDescent="0.25">
      <c r="A580" s="18"/>
      <c r="B580" s="12"/>
      <c r="C580" s="12"/>
      <c r="D580" s="12"/>
      <c r="E580" s="13"/>
      <c r="F580" s="18"/>
      <c r="G580" s="12"/>
      <c r="H580" s="14">
        <f>IF(OR($B580="",$E580=""),"",SUMIFS($E$6:$E580,$B$6:$B580,$B580,$C$6:$C580,"Crédit")-SUMIFS($E$6:$E580,$B$6:$B580,$B580,$C$6:$C580,"Remboursement"))</f>
      </c>
    </row>
    <row r="581" spans="1:8" x14ac:dyDescent="0.25">
      <c r="A581" s="18"/>
      <c r="B581" s="12"/>
      <c r="C581" s="12"/>
      <c r="D581" s="12"/>
      <c r="E581" s="13"/>
      <c r="F581" s="18"/>
      <c r="G581" s="12"/>
      <c r="H581" s="14">
        <f>IF(OR($B581="",$E581=""),"",SUMIFS($E$6:$E581,$B$6:$B581,$B581,$C$6:$C581,"Crédit")-SUMIFS($E$6:$E581,$B$6:$B581,$B581,$C$6:$C581,"Remboursement"))</f>
      </c>
    </row>
    <row r="582" spans="1:8" x14ac:dyDescent="0.25">
      <c r="A582" s="18"/>
      <c r="B582" s="12"/>
      <c r="C582" s="12"/>
      <c r="D582" s="12"/>
      <c r="E582" s="13"/>
      <c r="F582" s="18"/>
      <c r="G582" s="12"/>
      <c r="H582" s="14">
        <f>IF(OR($B582="",$E582=""),"",SUMIFS($E$6:$E582,$B$6:$B582,$B582,$C$6:$C582,"Crédit")-SUMIFS($E$6:$E582,$B$6:$B582,$B582,$C$6:$C582,"Remboursement"))</f>
      </c>
    </row>
    <row r="583" spans="1:8" x14ac:dyDescent="0.25">
      <c r="A583" s="18"/>
      <c r="B583" s="12"/>
      <c r="C583" s="12"/>
      <c r="D583" s="12"/>
      <c r="E583" s="13"/>
      <c r="F583" s="18"/>
      <c r="G583" s="12"/>
      <c r="H583" s="14">
        <f>IF(OR($B583="",$E583=""),"",SUMIFS($E$6:$E583,$B$6:$B583,$B583,$C$6:$C583,"Crédit")-SUMIFS($E$6:$E583,$B$6:$B583,$B583,$C$6:$C583,"Remboursement"))</f>
      </c>
    </row>
    <row r="584" spans="1:8" x14ac:dyDescent="0.25">
      <c r="A584" s="18"/>
      <c r="B584" s="12"/>
      <c r="C584" s="12"/>
      <c r="D584" s="12"/>
      <c r="E584" s="13"/>
      <c r="F584" s="18"/>
      <c r="G584" s="12"/>
      <c r="H584" s="14">
        <f>IF(OR($B584="",$E584=""),"",SUMIFS($E$6:$E584,$B$6:$B584,$B584,$C$6:$C584,"Crédit")-SUMIFS($E$6:$E584,$B$6:$B584,$B584,$C$6:$C584,"Remboursement"))</f>
      </c>
    </row>
    <row r="585" spans="1:8" x14ac:dyDescent="0.25">
      <c r="A585" s="18"/>
      <c r="B585" s="12"/>
      <c r="C585" s="12"/>
      <c r="D585" s="12"/>
      <c r="E585" s="13"/>
      <c r="F585" s="18"/>
      <c r="G585" s="12"/>
      <c r="H585" s="14">
        <f>IF(OR($B585="",$E585=""),"",SUMIFS($E$6:$E585,$B$6:$B585,$B585,$C$6:$C585,"Crédit")-SUMIFS($E$6:$E585,$B$6:$B585,$B585,$C$6:$C585,"Remboursement"))</f>
      </c>
    </row>
    <row r="586" spans="1:8" x14ac:dyDescent="0.25">
      <c r="A586" s="18"/>
      <c r="B586" s="12"/>
      <c r="C586" s="12"/>
      <c r="D586" s="12"/>
      <c r="E586" s="13"/>
      <c r="F586" s="18"/>
      <c r="G586" s="12"/>
      <c r="H586" s="14">
        <f>IF(OR($B586="",$E586=""),"",SUMIFS($E$6:$E586,$B$6:$B586,$B586,$C$6:$C586,"Crédit")-SUMIFS($E$6:$E586,$B$6:$B586,$B586,$C$6:$C586,"Remboursement"))</f>
      </c>
    </row>
    <row r="587" spans="1:8" x14ac:dyDescent="0.25">
      <c r="A587" s="18"/>
      <c r="B587" s="12"/>
      <c r="C587" s="12"/>
      <c r="D587" s="12"/>
      <c r="E587" s="13"/>
      <c r="F587" s="18"/>
      <c r="G587" s="12"/>
      <c r="H587" s="14">
        <f>IF(OR($B587="",$E587=""),"",SUMIFS($E$6:$E587,$B$6:$B587,$B587,$C$6:$C587,"Crédit")-SUMIFS($E$6:$E587,$B$6:$B587,$B587,$C$6:$C587,"Remboursement"))</f>
      </c>
    </row>
    <row r="588" spans="1:8" x14ac:dyDescent="0.25">
      <c r="A588" s="18"/>
      <c r="B588" s="12"/>
      <c r="C588" s="12"/>
      <c r="D588" s="12"/>
      <c r="E588" s="13"/>
      <c r="F588" s="18"/>
      <c r="G588" s="12"/>
      <c r="H588" s="14">
        <f>IF(OR($B588="",$E588=""),"",SUMIFS($E$6:$E588,$B$6:$B588,$B588,$C$6:$C588,"Crédit")-SUMIFS($E$6:$E588,$B$6:$B588,$B588,$C$6:$C588,"Remboursement"))</f>
      </c>
    </row>
    <row r="589" spans="1:8" x14ac:dyDescent="0.25">
      <c r="A589" s="18"/>
      <c r="B589" s="12"/>
      <c r="C589" s="12"/>
      <c r="D589" s="12"/>
      <c r="E589" s="13"/>
      <c r="F589" s="18"/>
      <c r="G589" s="12"/>
      <c r="H589" s="14">
        <f>IF(OR($B589="",$E589=""),"",SUMIFS($E$6:$E589,$B$6:$B589,$B589,$C$6:$C589,"Crédit")-SUMIFS($E$6:$E589,$B$6:$B589,$B589,$C$6:$C589,"Remboursement"))</f>
      </c>
    </row>
    <row r="590" spans="1:8" x14ac:dyDescent="0.25">
      <c r="A590" s="18"/>
      <c r="B590" s="12"/>
      <c r="C590" s="12"/>
      <c r="D590" s="12"/>
      <c r="E590" s="13"/>
      <c r="F590" s="18"/>
      <c r="G590" s="12"/>
      <c r="H590" s="14">
        <f>IF(OR($B590="",$E590=""),"",SUMIFS($E$6:$E590,$B$6:$B590,$B590,$C$6:$C590,"Crédit")-SUMIFS($E$6:$E590,$B$6:$B590,$B590,$C$6:$C590,"Remboursement"))</f>
      </c>
    </row>
    <row r="591" spans="1:8" x14ac:dyDescent="0.25">
      <c r="A591" s="18"/>
      <c r="B591" s="12"/>
      <c r="C591" s="12"/>
      <c r="D591" s="12"/>
      <c r="E591" s="13"/>
      <c r="F591" s="18"/>
      <c r="G591" s="12"/>
      <c r="H591" s="14">
        <f>IF(OR($B591="",$E591=""),"",SUMIFS($E$6:$E591,$B$6:$B591,$B591,$C$6:$C591,"Crédit")-SUMIFS($E$6:$E591,$B$6:$B591,$B591,$C$6:$C591,"Remboursement"))</f>
      </c>
    </row>
    <row r="592" spans="1:8" x14ac:dyDescent="0.25">
      <c r="A592" s="18"/>
      <c r="B592" s="12"/>
      <c r="C592" s="12"/>
      <c r="D592" s="12"/>
      <c r="E592" s="13"/>
      <c r="F592" s="18"/>
      <c r="G592" s="12"/>
      <c r="H592" s="14">
        <f>IF(OR($B592="",$E592=""),"",SUMIFS($E$6:$E592,$B$6:$B592,$B592,$C$6:$C592,"Crédit")-SUMIFS($E$6:$E592,$B$6:$B592,$B592,$C$6:$C592,"Remboursement"))</f>
      </c>
    </row>
    <row r="593" spans="1:8" x14ac:dyDescent="0.25">
      <c r="A593" s="18"/>
      <c r="B593" s="12"/>
      <c r="C593" s="12"/>
      <c r="D593" s="12"/>
      <c r="E593" s="13"/>
      <c r="F593" s="18"/>
      <c r="G593" s="12"/>
      <c r="H593" s="14">
        <f>IF(OR($B593="",$E593=""),"",SUMIFS($E$6:$E593,$B$6:$B593,$B593,$C$6:$C593,"Crédit")-SUMIFS($E$6:$E593,$B$6:$B593,$B593,$C$6:$C593,"Remboursement"))</f>
      </c>
    </row>
    <row r="594" spans="1:8" x14ac:dyDescent="0.25">
      <c r="A594" s="18"/>
      <c r="B594" s="12"/>
      <c r="C594" s="12"/>
      <c r="D594" s="12"/>
      <c r="E594" s="13"/>
      <c r="F594" s="18"/>
      <c r="G594" s="12"/>
      <c r="H594" s="14">
        <f>IF(OR($B594="",$E594=""),"",SUMIFS($E$6:$E594,$B$6:$B594,$B594,$C$6:$C594,"Crédit")-SUMIFS($E$6:$E594,$B$6:$B594,$B594,$C$6:$C594,"Remboursement"))</f>
      </c>
    </row>
    <row r="595" spans="1:8" x14ac:dyDescent="0.25">
      <c r="A595" s="18"/>
      <c r="B595" s="12"/>
      <c r="C595" s="12"/>
      <c r="D595" s="12"/>
      <c r="E595" s="13"/>
      <c r="F595" s="18"/>
      <c r="G595" s="12"/>
      <c r="H595" s="14">
        <f>IF(OR($B595="",$E595=""),"",SUMIFS($E$6:$E595,$B$6:$B595,$B595,$C$6:$C595,"Crédit")-SUMIFS($E$6:$E595,$B$6:$B595,$B595,$C$6:$C595,"Remboursement"))</f>
      </c>
    </row>
    <row r="596" spans="1:8" x14ac:dyDescent="0.25">
      <c r="A596" s="18"/>
      <c r="B596" s="12"/>
      <c r="C596" s="12"/>
      <c r="D596" s="12"/>
      <c r="E596" s="13"/>
      <c r="F596" s="18"/>
      <c r="G596" s="12"/>
      <c r="H596" s="14">
        <f>IF(OR($B596="",$E596=""),"",SUMIFS($E$6:$E596,$B$6:$B596,$B596,$C$6:$C596,"Crédit")-SUMIFS($E$6:$E596,$B$6:$B596,$B596,$C$6:$C596,"Remboursement"))</f>
      </c>
    </row>
    <row r="597" spans="1:8" x14ac:dyDescent="0.25">
      <c r="A597" s="18"/>
      <c r="B597" s="12"/>
      <c r="C597" s="12"/>
      <c r="D597" s="12"/>
      <c r="E597" s="13"/>
      <c r="F597" s="18"/>
      <c r="G597" s="12"/>
      <c r="H597" s="14">
        <f>IF(OR($B597="",$E597=""),"",SUMIFS($E$6:$E597,$B$6:$B597,$B597,$C$6:$C597,"Crédit")-SUMIFS($E$6:$E597,$B$6:$B597,$B597,$C$6:$C597,"Remboursement"))</f>
      </c>
    </row>
    <row r="598" spans="1:8" x14ac:dyDescent="0.25">
      <c r="A598" s="18"/>
      <c r="B598" s="12"/>
      <c r="C598" s="12"/>
      <c r="D598" s="12"/>
      <c r="E598" s="13"/>
      <c r="F598" s="18"/>
      <c r="G598" s="12"/>
      <c r="H598" s="14">
        <f>IF(OR($B598="",$E598=""),"",SUMIFS($E$6:$E598,$B$6:$B598,$B598,$C$6:$C598,"Crédit")-SUMIFS($E$6:$E598,$B$6:$B598,$B598,$C$6:$C598,"Remboursement"))</f>
      </c>
    </row>
    <row r="599" spans="1:8" x14ac:dyDescent="0.25">
      <c r="A599" s="18"/>
      <c r="B599" s="12"/>
      <c r="C599" s="12"/>
      <c r="D599" s="12"/>
      <c r="E599" s="13"/>
      <c r="F599" s="18"/>
      <c r="G599" s="12"/>
      <c r="H599" s="14">
        <f>IF(OR($B599="",$E599=""),"",SUMIFS($E$6:$E599,$B$6:$B599,$B599,$C$6:$C599,"Crédit")-SUMIFS($E$6:$E599,$B$6:$B599,$B599,$C$6:$C599,"Remboursement"))</f>
      </c>
    </row>
    <row r="600" spans="1:8" x14ac:dyDescent="0.25">
      <c r="A600" s="18"/>
      <c r="B600" s="12"/>
      <c r="C600" s="12"/>
      <c r="D600" s="12"/>
      <c r="E600" s="13"/>
      <c r="F600" s="18"/>
      <c r="G600" s="12"/>
      <c r="H600" s="14">
        <f>IF(OR($B600="",$E600=""),"",SUMIFS($E$6:$E600,$B$6:$B600,$B600,$C$6:$C600,"Crédit")-SUMIFS($E$6:$E600,$B$6:$B600,$B600,$C$6:$C600,"Remboursement"))</f>
      </c>
    </row>
    <row r="601" spans="1:8" x14ac:dyDescent="0.25">
      <c r="A601" s="18"/>
      <c r="B601" s="12"/>
      <c r="C601" s="12"/>
      <c r="D601" s="12"/>
      <c r="E601" s="13"/>
      <c r="F601" s="18"/>
      <c r="G601" s="12"/>
      <c r="H601" s="14">
        <f>IF(OR($B601="",$E601=""),"",SUMIFS($E$6:$E601,$B$6:$B601,$B601,$C$6:$C601,"Crédit")-SUMIFS($E$6:$E601,$B$6:$B601,$B601,$C$6:$C601,"Remboursement"))</f>
      </c>
    </row>
    <row r="602" spans="1:8" x14ac:dyDescent="0.25">
      <c r="A602" s="18"/>
      <c r="B602" s="12"/>
      <c r="C602" s="12"/>
      <c r="D602" s="12"/>
      <c r="E602" s="13"/>
      <c r="F602" s="18"/>
      <c r="G602" s="12"/>
      <c r="H602" s="14">
        <f>IF(OR($B602="",$E602=""),"",SUMIFS($E$6:$E602,$B$6:$B602,$B602,$C$6:$C602,"Crédit")-SUMIFS($E$6:$E602,$B$6:$B602,$B602,$C$6:$C602,"Remboursement"))</f>
      </c>
    </row>
    <row r="603" spans="1:8" x14ac:dyDescent="0.25">
      <c r="A603" s="18"/>
      <c r="B603" s="12"/>
      <c r="C603" s="12"/>
      <c r="D603" s="12"/>
      <c r="E603" s="13"/>
      <c r="F603" s="18"/>
      <c r="G603" s="12"/>
      <c r="H603" s="14">
        <f>IF(OR($B603="",$E603=""),"",SUMIFS($E$6:$E603,$B$6:$B603,$B603,$C$6:$C603,"Crédit")-SUMIFS($E$6:$E603,$B$6:$B603,$B603,$C$6:$C603,"Remboursement"))</f>
      </c>
    </row>
    <row r="604" spans="1:8" x14ac:dyDescent="0.25">
      <c r="A604" s="18"/>
      <c r="B604" s="12"/>
      <c r="C604" s="12"/>
      <c r="D604" s="12"/>
      <c r="E604" s="13"/>
      <c r="F604" s="18"/>
      <c r="G604" s="12"/>
      <c r="H604" s="14">
        <f>IF(OR($B604="",$E604=""),"",SUMIFS($E$6:$E604,$B$6:$B604,$B604,$C$6:$C604,"Crédit")-SUMIFS($E$6:$E604,$B$6:$B604,$B604,$C$6:$C604,"Remboursement"))</f>
      </c>
    </row>
    <row r="605" spans="1:8" x14ac:dyDescent="0.25">
      <c r="A605" s="18"/>
      <c r="B605" s="12"/>
      <c r="C605" s="12"/>
      <c r="D605" s="12"/>
      <c r="E605" s="13"/>
      <c r="F605" s="18"/>
      <c r="G605" s="12"/>
      <c r="H605" s="14">
        <f>IF(OR($B605="",$E605=""),"",SUMIFS($E$6:$E605,$B$6:$B605,$B605,$C$6:$C605,"Crédit")-SUMIFS($E$6:$E605,$B$6:$B605,$B605,$C$6:$C605,"Remboursement"))</f>
      </c>
    </row>
    <row r="606" spans="1:8" x14ac:dyDescent="0.25">
      <c r="A606" s="18"/>
      <c r="B606" s="12"/>
      <c r="C606" s="12"/>
      <c r="D606" s="12"/>
      <c r="E606" s="13"/>
      <c r="F606" s="18"/>
      <c r="G606" s="12"/>
      <c r="H606" s="14">
        <f>IF(OR($B606="",$E606=""),"",SUMIFS($E$6:$E606,$B$6:$B606,$B606,$C$6:$C606,"Crédit")-SUMIFS($E$6:$E606,$B$6:$B606,$B606,$C$6:$C606,"Remboursement"))</f>
      </c>
    </row>
    <row r="607" spans="1:8" x14ac:dyDescent="0.25">
      <c r="A607" s="18"/>
      <c r="B607" s="12"/>
      <c r="C607" s="12"/>
      <c r="D607" s="12"/>
      <c r="E607" s="13"/>
      <c r="F607" s="18"/>
      <c r="G607" s="12"/>
      <c r="H607" s="14">
        <f>IF(OR($B607="",$E607=""),"",SUMIFS($E$6:$E607,$B$6:$B607,$B607,$C$6:$C607,"Crédit")-SUMIFS($E$6:$E607,$B$6:$B607,$B607,$C$6:$C607,"Remboursement"))</f>
      </c>
    </row>
    <row r="608" spans="1:8" x14ac:dyDescent="0.25">
      <c r="A608" s="18"/>
      <c r="B608" s="12"/>
      <c r="C608" s="12"/>
      <c r="D608" s="12"/>
      <c r="E608" s="13"/>
      <c r="F608" s="18"/>
      <c r="G608" s="12"/>
      <c r="H608" s="14">
        <f>IF(OR($B608="",$E608=""),"",SUMIFS($E$6:$E608,$B$6:$B608,$B608,$C$6:$C608,"Crédit")-SUMIFS($E$6:$E608,$B$6:$B608,$B608,$C$6:$C608,"Remboursement"))</f>
      </c>
    </row>
    <row r="609" spans="1:8" x14ac:dyDescent="0.25">
      <c r="A609" s="18"/>
      <c r="B609" s="12"/>
      <c r="C609" s="12"/>
      <c r="D609" s="12"/>
      <c r="E609" s="13"/>
      <c r="F609" s="18"/>
      <c r="G609" s="12"/>
      <c r="H609" s="14">
        <f>IF(OR($B609="",$E609=""),"",SUMIFS($E$6:$E609,$B$6:$B609,$B609,$C$6:$C609,"Crédit")-SUMIFS($E$6:$E609,$B$6:$B609,$B609,$C$6:$C609,"Remboursement"))</f>
      </c>
    </row>
    <row r="610" spans="1:8" x14ac:dyDescent="0.25">
      <c r="A610" s="18"/>
      <c r="B610" s="12"/>
      <c r="C610" s="12"/>
      <c r="D610" s="12"/>
      <c r="E610" s="13"/>
      <c r="F610" s="18"/>
      <c r="G610" s="12"/>
      <c r="H610" s="14">
        <f>IF(OR($B610="",$E610=""),"",SUMIFS($E$6:$E610,$B$6:$B610,$B610,$C$6:$C610,"Crédit")-SUMIFS($E$6:$E610,$B$6:$B610,$B610,$C$6:$C610,"Remboursement"))</f>
      </c>
    </row>
    <row r="611" spans="1:8" x14ac:dyDescent="0.25">
      <c r="A611" s="18"/>
      <c r="B611" s="12"/>
      <c r="C611" s="12"/>
      <c r="D611" s="12"/>
      <c r="E611" s="13"/>
      <c r="F611" s="18"/>
      <c r="G611" s="12"/>
      <c r="H611" s="14">
        <f>IF(OR($B611="",$E611=""),"",SUMIFS($E$6:$E611,$B$6:$B611,$B611,$C$6:$C611,"Crédit")-SUMIFS($E$6:$E611,$B$6:$B611,$B611,$C$6:$C611,"Remboursement"))</f>
      </c>
    </row>
    <row r="612" spans="1:8" x14ac:dyDescent="0.25">
      <c r="A612" s="18"/>
      <c r="B612" s="12"/>
      <c r="C612" s="12"/>
      <c r="D612" s="12"/>
      <c r="E612" s="13"/>
      <c r="F612" s="18"/>
      <c r="G612" s="12"/>
      <c r="H612" s="14">
        <f>IF(OR($B612="",$E612=""),"",SUMIFS($E$6:$E612,$B$6:$B612,$B612,$C$6:$C612,"Crédit")-SUMIFS($E$6:$E612,$B$6:$B612,$B612,$C$6:$C612,"Remboursement"))</f>
      </c>
    </row>
    <row r="613" spans="1:8" x14ac:dyDescent="0.25">
      <c r="A613" s="18"/>
      <c r="B613" s="12"/>
      <c r="C613" s="12"/>
      <c r="D613" s="12"/>
      <c r="E613" s="13"/>
      <c r="F613" s="18"/>
      <c r="G613" s="12"/>
      <c r="H613" s="14">
        <f>IF(OR($B613="",$E613=""),"",SUMIFS($E$6:$E613,$B$6:$B613,$B613,$C$6:$C613,"Crédit")-SUMIFS($E$6:$E613,$B$6:$B613,$B613,$C$6:$C613,"Remboursement"))</f>
      </c>
    </row>
    <row r="614" spans="1:8" x14ac:dyDescent="0.25">
      <c r="A614" s="18"/>
      <c r="B614" s="12"/>
      <c r="C614" s="12"/>
      <c r="D614" s="12"/>
      <c r="E614" s="13"/>
      <c r="F614" s="18"/>
      <c r="G614" s="12"/>
      <c r="H614" s="14">
        <f>IF(OR($B614="",$E614=""),"",SUMIFS($E$6:$E614,$B$6:$B614,$B614,$C$6:$C614,"Crédit")-SUMIFS($E$6:$E614,$B$6:$B614,$B614,$C$6:$C614,"Remboursement"))</f>
      </c>
    </row>
    <row r="615" spans="1:8" x14ac:dyDescent="0.25">
      <c r="A615" s="18"/>
      <c r="B615" s="12"/>
      <c r="C615" s="12"/>
      <c r="D615" s="12"/>
      <c r="E615" s="13"/>
      <c r="F615" s="18"/>
      <c r="G615" s="12"/>
      <c r="H615" s="14">
        <f>IF(OR($B615="",$E615=""),"",SUMIFS($E$6:$E615,$B$6:$B615,$B615,$C$6:$C615,"Crédit")-SUMIFS($E$6:$E615,$B$6:$B615,$B615,$C$6:$C615,"Remboursement"))</f>
      </c>
    </row>
    <row r="616" spans="1:8" x14ac:dyDescent="0.25">
      <c r="A616" s="18"/>
      <c r="B616" s="12"/>
      <c r="C616" s="12"/>
      <c r="D616" s="12"/>
      <c r="E616" s="13"/>
      <c r="F616" s="18"/>
      <c r="G616" s="12"/>
      <c r="H616" s="14">
        <f>IF(OR($B616="",$E616=""),"",SUMIFS($E$6:$E616,$B$6:$B616,$B616,$C$6:$C616,"Crédit")-SUMIFS($E$6:$E616,$B$6:$B616,$B616,$C$6:$C616,"Remboursement"))</f>
      </c>
    </row>
    <row r="617" spans="1:8" x14ac:dyDescent="0.25">
      <c r="A617" s="18"/>
      <c r="B617" s="12"/>
      <c r="C617" s="12"/>
      <c r="D617" s="12"/>
      <c r="E617" s="13"/>
      <c r="F617" s="18"/>
      <c r="G617" s="12"/>
      <c r="H617" s="14">
        <f>IF(OR($B617="",$E617=""),"",SUMIFS($E$6:$E617,$B$6:$B617,$B617,$C$6:$C617,"Crédit")-SUMIFS($E$6:$E617,$B$6:$B617,$B617,$C$6:$C617,"Remboursement"))</f>
      </c>
    </row>
    <row r="618" spans="1:8" x14ac:dyDescent="0.25">
      <c r="A618" s="18"/>
      <c r="B618" s="12"/>
      <c r="C618" s="12"/>
      <c r="D618" s="12"/>
      <c r="E618" s="13"/>
      <c r="F618" s="18"/>
      <c r="G618" s="12"/>
      <c r="H618" s="14">
        <f>IF(OR($B618="",$E618=""),"",SUMIFS($E$6:$E618,$B$6:$B618,$B618,$C$6:$C618,"Crédit")-SUMIFS($E$6:$E618,$B$6:$B618,$B618,$C$6:$C618,"Remboursement"))</f>
      </c>
    </row>
    <row r="619" spans="1:8" x14ac:dyDescent="0.25">
      <c r="A619" s="18"/>
      <c r="B619" s="12"/>
      <c r="C619" s="12"/>
      <c r="D619" s="12"/>
      <c r="E619" s="13"/>
      <c r="F619" s="18"/>
      <c r="G619" s="12"/>
      <c r="H619" s="14">
        <f>IF(OR($B619="",$E619=""),"",SUMIFS($E$6:$E619,$B$6:$B619,$B619,$C$6:$C619,"Crédit")-SUMIFS($E$6:$E619,$B$6:$B619,$B619,$C$6:$C619,"Remboursement"))</f>
      </c>
    </row>
    <row r="620" spans="1:8" x14ac:dyDescent="0.25">
      <c r="A620" s="18"/>
      <c r="B620" s="12"/>
      <c r="C620" s="12"/>
      <c r="D620" s="12"/>
      <c r="E620" s="13"/>
      <c r="F620" s="18"/>
      <c r="G620" s="12"/>
      <c r="H620" s="14">
        <f>IF(OR($B620="",$E620=""),"",SUMIFS($E$6:$E620,$B$6:$B620,$B620,$C$6:$C620,"Crédit")-SUMIFS($E$6:$E620,$B$6:$B620,$B620,$C$6:$C620,"Remboursement"))</f>
      </c>
    </row>
    <row r="621" spans="1:8" x14ac:dyDescent="0.25">
      <c r="A621" s="18"/>
      <c r="B621" s="12"/>
      <c r="C621" s="12"/>
      <c r="D621" s="12"/>
      <c r="E621" s="13"/>
      <c r="F621" s="18"/>
      <c r="G621" s="12"/>
      <c r="H621" s="14">
        <f>IF(OR($B621="",$E621=""),"",SUMIFS($E$6:$E621,$B$6:$B621,$B621,$C$6:$C621,"Crédit")-SUMIFS($E$6:$E621,$B$6:$B621,$B621,$C$6:$C621,"Remboursement"))</f>
      </c>
    </row>
    <row r="622" spans="1:8" x14ac:dyDescent="0.25">
      <c r="A622" s="18"/>
      <c r="B622" s="12"/>
      <c r="C622" s="12"/>
      <c r="D622" s="12"/>
      <c r="E622" s="13"/>
      <c r="F622" s="18"/>
      <c r="G622" s="12"/>
      <c r="H622" s="14">
        <f>IF(OR($B622="",$E622=""),"",SUMIFS($E$6:$E622,$B$6:$B622,$B622,$C$6:$C622,"Crédit")-SUMIFS($E$6:$E622,$B$6:$B622,$B622,$C$6:$C622,"Remboursement"))</f>
      </c>
    </row>
    <row r="623" spans="1:8" x14ac:dyDescent="0.25">
      <c r="A623" s="18"/>
      <c r="B623" s="12"/>
      <c r="C623" s="12"/>
      <c r="D623" s="12"/>
      <c r="E623" s="13"/>
      <c r="F623" s="18"/>
      <c r="G623" s="12"/>
      <c r="H623" s="14">
        <f>IF(OR($B623="",$E623=""),"",SUMIFS($E$6:$E623,$B$6:$B623,$B623,$C$6:$C623,"Crédit")-SUMIFS($E$6:$E623,$B$6:$B623,$B623,$C$6:$C623,"Remboursement"))</f>
      </c>
    </row>
    <row r="624" spans="1:8" x14ac:dyDescent="0.25">
      <c r="A624" s="18"/>
      <c r="B624" s="12"/>
      <c r="C624" s="12"/>
      <c r="D624" s="12"/>
      <c r="E624" s="13"/>
      <c r="F624" s="18"/>
      <c r="G624" s="12"/>
      <c r="H624" s="14">
        <f>IF(OR($B624="",$E624=""),"",SUMIFS($E$6:$E624,$B$6:$B624,$B624,$C$6:$C624,"Crédit")-SUMIFS($E$6:$E624,$B$6:$B624,$B624,$C$6:$C624,"Remboursement"))</f>
      </c>
    </row>
    <row r="625" spans="1:8" x14ac:dyDescent="0.25">
      <c r="A625" s="18"/>
      <c r="B625" s="12"/>
      <c r="C625" s="12"/>
      <c r="D625" s="12"/>
      <c r="E625" s="13"/>
      <c r="F625" s="18"/>
      <c r="G625" s="12"/>
      <c r="H625" s="14">
        <f>IF(OR($B625="",$E625=""),"",SUMIFS($E$6:$E625,$B$6:$B625,$B625,$C$6:$C625,"Crédit")-SUMIFS($E$6:$E625,$B$6:$B625,$B625,$C$6:$C625,"Remboursement"))</f>
      </c>
    </row>
    <row r="626" spans="1:8" x14ac:dyDescent="0.25">
      <c r="A626" s="18"/>
      <c r="B626" s="12"/>
      <c r="C626" s="12"/>
      <c r="D626" s="12"/>
      <c r="E626" s="13"/>
      <c r="F626" s="18"/>
      <c r="G626" s="12"/>
      <c r="H626" s="14">
        <f>IF(OR($B626="",$E626=""),"",SUMIFS($E$6:$E626,$B$6:$B626,$B626,$C$6:$C626,"Crédit")-SUMIFS($E$6:$E626,$B$6:$B626,$B626,$C$6:$C626,"Remboursement"))</f>
      </c>
    </row>
    <row r="627" spans="1:8" x14ac:dyDescent="0.25">
      <c r="A627" s="18"/>
      <c r="B627" s="12"/>
      <c r="C627" s="12"/>
      <c r="D627" s="12"/>
      <c r="E627" s="13"/>
      <c r="F627" s="18"/>
      <c r="G627" s="12"/>
      <c r="H627" s="14">
        <f>IF(OR($B627="",$E627=""),"",SUMIFS($E$6:$E627,$B$6:$B627,$B627,$C$6:$C627,"Crédit")-SUMIFS($E$6:$E627,$B$6:$B627,$B627,$C$6:$C627,"Remboursement"))</f>
      </c>
    </row>
    <row r="628" spans="1:8" x14ac:dyDescent="0.25">
      <c r="A628" s="18"/>
      <c r="B628" s="12"/>
      <c r="C628" s="12"/>
      <c r="D628" s="12"/>
      <c r="E628" s="13"/>
      <c r="F628" s="18"/>
      <c r="G628" s="12"/>
      <c r="H628" s="14">
        <f>IF(OR($B628="",$E628=""),"",SUMIFS($E$6:$E628,$B$6:$B628,$B628,$C$6:$C628,"Crédit")-SUMIFS($E$6:$E628,$B$6:$B628,$B628,$C$6:$C628,"Remboursement"))</f>
      </c>
    </row>
    <row r="629" spans="1:8" x14ac:dyDescent="0.25">
      <c r="A629" s="18"/>
      <c r="B629" s="12"/>
      <c r="C629" s="12"/>
      <c r="D629" s="12"/>
      <c r="E629" s="13"/>
      <c r="F629" s="18"/>
      <c r="G629" s="12"/>
      <c r="H629" s="14">
        <f>IF(OR($B629="",$E629=""),"",SUMIFS($E$6:$E629,$B$6:$B629,$B629,$C$6:$C629,"Crédit")-SUMIFS($E$6:$E629,$B$6:$B629,$B629,$C$6:$C629,"Remboursement"))</f>
      </c>
    </row>
    <row r="630" spans="1:8" x14ac:dyDescent="0.25">
      <c r="A630" s="18"/>
      <c r="B630" s="12"/>
      <c r="C630" s="12"/>
      <c r="D630" s="12"/>
      <c r="E630" s="13"/>
      <c r="F630" s="18"/>
      <c r="G630" s="12"/>
      <c r="H630" s="14">
        <f>IF(OR($B630="",$E630=""),"",SUMIFS($E$6:$E630,$B$6:$B630,$B630,$C$6:$C630,"Crédit")-SUMIFS($E$6:$E630,$B$6:$B630,$B630,$C$6:$C630,"Remboursement"))</f>
      </c>
    </row>
    <row r="631" spans="1:8" x14ac:dyDescent="0.25">
      <c r="A631" s="18"/>
      <c r="B631" s="12"/>
      <c r="C631" s="12"/>
      <c r="D631" s="12"/>
      <c r="E631" s="13"/>
      <c r="F631" s="18"/>
      <c r="G631" s="12"/>
      <c r="H631" s="14">
        <f>IF(OR($B631="",$E631=""),"",SUMIFS($E$6:$E631,$B$6:$B631,$B631,$C$6:$C631,"Crédit")-SUMIFS($E$6:$E631,$B$6:$B631,$B631,$C$6:$C631,"Remboursement"))</f>
      </c>
    </row>
    <row r="632" spans="1:8" x14ac:dyDescent="0.25">
      <c r="A632" s="18"/>
      <c r="B632" s="12"/>
      <c r="C632" s="12"/>
      <c r="D632" s="12"/>
      <c r="E632" s="13"/>
      <c r="F632" s="18"/>
      <c r="G632" s="12"/>
      <c r="H632" s="14">
        <f>IF(OR($B632="",$E632=""),"",SUMIFS($E$6:$E632,$B$6:$B632,$B632,$C$6:$C632,"Crédit")-SUMIFS($E$6:$E632,$B$6:$B632,$B632,$C$6:$C632,"Remboursement"))</f>
      </c>
    </row>
    <row r="633" spans="1:8" x14ac:dyDescent="0.25">
      <c r="A633" s="18"/>
      <c r="B633" s="12"/>
      <c r="C633" s="12"/>
      <c r="D633" s="12"/>
      <c r="E633" s="13"/>
      <c r="F633" s="18"/>
      <c r="G633" s="12"/>
      <c r="H633" s="14">
        <f>IF(OR($B633="",$E633=""),"",SUMIFS($E$6:$E633,$B$6:$B633,$B633,$C$6:$C633,"Crédit")-SUMIFS($E$6:$E633,$B$6:$B633,$B633,$C$6:$C633,"Remboursement"))</f>
      </c>
    </row>
    <row r="634" spans="1:8" x14ac:dyDescent="0.25">
      <c r="A634" s="18"/>
      <c r="B634" s="12"/>
      <c r="C634" s="12"/>
      <c r="D634" s="12"/>
      <c r="E634" s="13"/>
      <c r="F634" s="18"/>
      <c r="G634" s="12"/>
      <c r="H634" s="14">
        <f>IF(OR($B634="",$E634=""),"",SUMIFS($E$6:$E634,$B$6:$B634,$B634,$C$6:$C634,"Crédit")-SUMIFS($E$6:$E634,$B$6:$B634,$B634,$C$6:$C634,"Remboursement"))</f>
      </c>
    </row>
    <row r="635" spans="1:8" x14ac:dyDescent="0.25">
      <c r="A635" s="18"/>
      <c r="B635" s="12"/>
      <c r="C635" s="12"/>
      <c r="D635" s="12"/>
      <c r="E635" s="13"/>
      <c r="F635" s="18"/>
      <c r="G635" s="12"/>
      <c r="H635" s="14">
        <f>IF(OR($B635="",$E635=""),"",SUMIFS($E$6:$E635,$B$6:$B635,$B635,$C$6:$C635,"Crédit")-SUMIFS($E$6:$E635,$B$6:$B635,$B635,$C$6:$C635,"Remboursement"))</f>
      </c>
    </row>
    <row r="636" spans="1:8" x14ac:dyDescent="0.25">
      <c r="A636" s="18"/>
      <c r="B636" s="12"/>
      <c r="C636" s="12"/>
      <c r="D636" s="12"/>
      <c r="E636" s="13"/>
      <c r="F636" s="18"/>
      <c r="G636" s="12"/>
      <c r="H636" s="14">
        <f>IF(OR($B636="",$E636=""),"",SUMIFS($E$6:$E636,$B$6:$B636,$B636,$C$6:$C636,"Crédit")-SUMIFS($E$6:$E636,$B$6:$B636,$B636,$C$6:$C636,"Remboursement"))</f>
      </c>
    </row>
    <row r="637" spans="1:8" x14ac:dyDescent="0.25">
      <c r="A637" s="18"/>
      <c r="B637" s="12"/>
      <c r="C637" s="12"/>
      <c r="D637" s="12"/>
      <c r="E637" s="13"/>
      <c r="F637" s="18"/>
      <c r="G637" s="12"/>
      <c r="H637" s="14">
        <f>IF(OR($B637="",$E637=""),"",SUMIFS($E$6:$E637,$B$6:$B637,$B637,$C$6:$C637,"Crédit")-SUMIFS($E$6:$E637,$B$6:$B637,$B637,$C$6:$C637,"Remboursement"))</f>
      </c>
    </row>
    <row r="638" spans="1:8" x14ac:dyDescent="0.25">
      <c r="A638" s="18"/>
      <c r="B638" s="12"/>
      <c r="C638" s="12"/>
      <c r="D638" s="12"/>
      <c r="E638" s="13"/>
      <c r="F638" s="18"/>
      <c r="G638" s="12"/>
      <c r="H638" s="14">
        <f>IF(OR($B638="",$E638=""),"",SUMIFS($E$6:$E638,$B$6:$B638,$B638,$C$6:$C638,"Crédit")-SUMIFS($E$6:$E638,$B$6:$B638,$B638,$C$6:$C638,"Remboursement"))</f>
      </c>
    </row>
    <row r="639" spans="1:8" x14ac:dyDescent="0.25">
      <c r="A639" s="18"/>
      <c r="B639" s="12"/>
      <c r="C639" s="12"/>
      <c r="D639" s="12"/>
      <c r="E639" s="13"/>
      <c r="F639" s="18"/>
      <c r="G639" s="12"/>
      <c r="H639" s="14">
        <f>IF(OR($B639="",$E639=""),"",SUMIFS($E$6:$E639,$B$6:$B639,$B639,$C$6:$C639,"Crédit")-SUMIFS($E$6:$E639,$B$6:$B639,$B639,$C$6:$C639,"Remboursement"))</f>
      </c>
    </row>
    <row r="640" spans="1:8" x14ac:dyDescent="0.25">
      <c r="A640" s="18"/>
      <c r="B640" s="12"/>
      <c r="C640" s="12"/>
      <c r="D640" s="12"/>
      <c r="E640" s="13"/>
      <c r="F640" s="18"/>
      <c r="G640" s="12"/>
      <c r="H640" s="14">
        <f>IF(OR($B640="",$E640=""),"",SUMIFS($E$6:$E640,$B$6:$B640,$B640,$C$6:$C640,"Crédit")-SUMIFS($E$6:$E640,$B$6:$B640,$B640,$C$6:$C640,"Remboursement"))</f>
      </c>
    </row>
    <row r="641" spans="1:8" x14ac:dyDescent="0.25">
      <c r="A641" s="18"/>
      <c r="B641" s="12"/>
      <c r="C641" s="12"/>
      <c r="D641" s="12"/>
      <c r="E641" s="13"/>
      <c r="F641" s="18"/>
      <c r="G641" s="12"/>
      <c r="H641" s="14">
        <f>IF(OR($B641="",$E641=""),"",SUMIFS($E$6:$E641,$B$6:$B641,$B641,$C$6:$C641,"Crédit")-SUMIFS($E$6:$E641,$B$6:$B641,$B641,$C$6:$C641,"Remboursement"))</f>
      </c>
    </row>
    <row r="642" spans="1:8" x14ac:dyDescent="0.25">
      <c r="A642" s="18"/>
      <c r="B642" s="12"/>
      <c r="C642" s="12"/>
      <c r="D642" s="12"/>
      <c r="E642" s="13"/>
      <c r="F642" s="18"/>
      <c r="G642" s="12"/>
      <c r="H642" s="14">
        <f>IF(OR($B642="",$E642=""),"",SUMIFS($E$6:$E642,$B$6:$B642,$B642,$C$6:$C642,"Crédit")-SUMIFS($E$6:$E642,$B$6:$B642,$B642,$C$6:$C642,"Remboursement"))</f>
      </c>
    </row>
    <row r="643" spans="1:8" x14ac:dyDescent="0.25">
      <c r="A643" s="18"/>
      <c r="B643" s="12"/>
      <c r="C643" s="12"/>
      <c r="D643" s="12"/>
      <c r="E643" s="13"/>
      <c r="F643" s="18"/>
      <c r="G643" s="12"/>
      <c r="H643" s="14">
        <f>IF(OR($B643="",$E643=""),"",SUMIFS($E$6:$E643,$B$6:$B643,$B643,$C$6:$C643,"Crédit")-SUMIFS($E$6:$E643,$B$6:$B643,$B643,$C$6:$C643,"Remboursement"))</f>
      </c>
    </row>
    <row r="644" spans="1:8" x14ac:dyDescent="0.25">
      <c r="A644" s="18"/>
      <c r="B644" s="12"/>
      <c r="C644" s="12"/>
      <c r="D644" s="12"/>
      <c r="E644" s="13"/>
      <c r="F644" s="18"/>
      <c r="G644" s="12"/>
      <c r="H644" s="14">
        <f>IF(OR($B644="",$E644=""),"",SUMIFS($E$6:$E644,$B$6:$B644,$B644,$C$6:$C644,"Crédit")-SUMIFS($E$6:$E644,$B$6:$B644,$B644,$C$6:$C644,"Remboursement"))</f>
      </c>
    </row>
    <row r="645" spans="1:8" x14ac:dyDescent="0.25">
      <c r="A645" s="18"/>
      <c r="B645" s="12"/>
      <c r="C645" s="12"/>
      <c r="D645" s="12"/>
      <c r="E645" s="13"/>
      <c r="F645" s="18"/>
      <c r="G645" s="12"/>
      <c r="H645" s="14">
        <f>IF(OR($B645="",$E645=""),"",SUMIFS($E$6:$E645,$B$6:$B645,$B645,$C$6:$C645,"Crédit")-SUMIFS($E$6:$E645,$B$6:$B645,$B645,$C$6:$C645,"Remboursement"))</f>
      </c>
    </row>
    <row r="646" spans="1:8" x14ac:dyDescent="0.25">
      <c r="A646" s="18"/>
      <c r="B646" s="12"/>
      <c r="C646" s="12"/>
      <c r="D646" s="12"/>
      <c r="E646" s="13"/>
      <c r="F646" s="18"/>
      <c r="G646" s="12"/>
      <c r="H646" s="14">
        <f>IF(OR($B646="",$E646=""),"",SUMIFS($E$6:$E646,$B$6:$B646,$B646,$C$6:$C646,"Crédit")-SUMIFS($E$6:$E646,$B$6:$B646,$B646,$C$6:$C646,"Remboursement"))</f>
      </c>
    </row>
    <row r="647" spans="1:8" x14ac:dyDescent="0.25">
      <c r="A647" s="18"/>
      <c r="B647" s="12"/>
      <c r="C647" s="12"/>
      <c r="D647" s="12"/>
      <c r="E647" s="13"/>
      <c r="F647" s="18"/>
      <c r="G647" s="12"/>
      <c r="H647" s="14">
        <f>IF(OR($B647="",$E647=""),"",SUMIFS($E$6:$E647,$B$6:$B647,$B647,$C$6:$C647,"Crédit")-SUMIFS($E$6:$E647,$B$6:$B647,$B647,$C$6:$C647,"Remboursement"))</f>
      </c>
    </row>
    <row r="648" spans="1:8" x14ac:dyDescent="0.25">
      <c r="A648" s="18"/>
      <c r="B648" s="12"/>
      <c r="C648" s="12"/>
      <c r="D648" s="12"/>
      <c r="E648" s="13"/>
      <c r="F648" s="18"/>
      <c r="G648" s="12"/>
      <c r="H648" s="14">
        <f>IF(OR($B648="",$E648=""),"",SUMIFS($E$6:$E648,$B$6:$B648,$B648,$C$6:$C648,"Crédit")-SUMIFS($E$6:$E648,$B$6:$B648,$B648,$C$6:$C648,"Remboursement"))</f>
      </c>
    </row>
    <row r="649" spans="1:8" x14ac:dyDescent="0.25">
      <c r="A649" s="18"/>
      <c r="B649" s="12"/>
      <c r="C649" s="12"/>
      <c r="D649" s="12"/>
      <c r="E649" s="13"/>
      <c r="F649" s="18"/>
      <c r="G649" s="12"/>
      <c r="H649" s="14">
        <f>IF(OR($B649="",$E649=""),"",SUMIFS($E$6:$E649,$B$6:$B649,$B649,$C$6:$C649,"Crédit")-SUMIFS($E$6:$E649,$B$6:$B649,$B649,$C$6:$C649,"Remboursement"))</f>
      </c>
    </row>
    <row r="650" spans="1:8" x14ac:dyDescent="0.25">
      <c r="A650" s="18"/>
      <c r="B650" s="12"/>
      <c r="C650" s="12"/>
      <c r="D650" s="12"/>
      <c r="E650" s="13"/>
      <c r="F650" s="18"/>
      <c r="G650" s="12"/>
      <c r="H650" s="14">
        <f>IF(OR($B650="",$E650=""),"",SUMIFS($E$6:$E650,$B$6:$B650,$B650,$C$6:$C650,"Crédit")-SUMIFS($E$6:$E650,$B$6:$B650,$B650,$C$6:$C650,"Remboursement"))</f>
      </c>
    </row>
    <row r="651" spans="1:8" x14ac:dyDescent="0.25">
      <c r="A651" s="18"/>
      <c r="B651" s="12"/>
      <c r="C651" s="12"/>
      <c r="D651" s="12"/>
      <c r="E651" s="13"/>
      <c r="F651" s="18"/>
      <c r="G651" s="12"/>
      <c r="H651" s="14">
        <f>IF(OR($B651="",$E651=""),"",SUMIFS($E$6:$E651,$B$6:$B651,$B651,$C$6:$C651,"Crédit")-SUMIFS($E$6:$E651,$B$6:$B651,$B651,$C$6:$C651,"Remboursement"))</f>
      </c>
    </row>
    <row r="652" spans="1:8" x14ac:dyDescent="0.25">
      <c r="A652" s="18"/>
      <c r="B652" s="12"/>
      <c r="C652" s="12"/>
      <c r="D652" s="12"/>
      <c r="E652" s="13"/>
      <c r="F652" s="18"/>
      <c r="G652" s="12"/>
      <c r="H652" s="14">
        <f>IF(OR($B652="",$E652=""),"",SUMIFS($E$6:$E652,$B$6:$B652,$B652,$C$6:$C652,"Crédit")-SUMIFS($E$6:$E652,$B$6:$B652,$B652,$C$6:$C652,"Remboursement"))</f>
      </c>
    </row>
    <row r="653" spans="1:8" x14ac:dyDescent="0.25">
      <c r="A653" s="18"/>
      <c r="B653" s="12"/>
      <c r="C653" s="12"/>
      <c r="D653" s="12"/>
      <c r="E653" s="13"/>
      <c r="F653" s="18"/>
      <c r="G653" s="12"/>
      <c r="H653" s="14">
        <f>IF(OR($B653="",$E653=""),"",SUMIFS($E$6:$E653,$B$6:$B653,$B653,$C$6:$C653,"Crédit")-SUMIFS($E$6:$E653,$B$6:$B653,$B653,$C$6:$C653,"Remboursement"))</f>
      </c>
    </row>
    <row r="654" spans="1:8" x14ac:dyDescent="0.25">
      <c r="A654" s="18"/>
      <c r="B654" s="12"/>
      <c r="C654" s="12"/>
      <c r="D654" s="12"/>
      <c r="E654" s="13"/>
      <c r="F654" s="18"/>
      <c r="G654" s="12"/>
      <c r="H654" s="14">
        <f>IF(OR($B654="",$E654=""),"",SUMIFS($E$6:$E654,$B$6:$B654,$B654,$C$6:$C654,"Crédit")-SUMIFS($E$6:$E654,$B$6:$B654,$B654,$C$6:$C654,"Remboursement"))</f>
      </c>
    </row>
    <row r="655" spans="1:8" x14ac:dyDescent="0.25">
      <c r="A655" s="18"/>
      <c r="B655" s="12"/>
      <c r="C655" s="12"/>
      <c r="D655" s="12"/>
      <c r="E655" s="13"/>
      <c r="F655" s="18"/>
      <c r="G655" s="12"/>
      <c r="H655" s="14">
        <f>IF(OR($B655="",$E655=""),"",SUMIFS($E$6:$E655,$B$6:$B655,$B655,$C$6:$C655,"Crédit")-SUMIFS($E$6:$E655,$B$6:$B655,$B655,$C$6:$C655,"Remboursement"))</f>
      </c>
    </row>
    <row r="656" spans="1:8" x14ac:dyDescent="0.25">
      <c r="A656" s="18"/>
      <c r="B656" s="12"/>
      <c r="C656" s="12"/>
      <c r="D656" s="12"/>
      <c r="E656" s="13"/>
      <c r="F656" s="18"/>
      <c r="G656" s="12"/>
      <c r="H656" s="14">
        <f>IF(OR($B656="",$E656=""),"",SUMIFS($E$6:$E656,$B$6:$B656,$B656,$C$6:$C656,"Crédit")-SUMIFS($E$6:$E656,$B$6:$B656,$B656,$C$6:$C656,"Remboursement"))</f>
      </c>
    </row>
    <row r="657" spans="1:8" x14ac:dyDescent="0.25">
      <c r="A657" s="18"/>
      <c r="B657" s="12"/>
      <c r="C657" s="12"/>
      <c r="D657" s="12"/>
      <c r="E657" s="13"/>
      <c r="F657" s="18"/>
      <c r="G657" s="12"/>
      <c r="H657" s="14">
        <f>IF(OR($B657="",$E657=""),"",SUMIFS($E$6:$E657,$B$6:$B657,$B657,$C$6:$C657,"Crédit")-SUMIFS($E$6:$E657,$B$6:$B657,$B657,$C$6:$C657,"Remboursement"))</f>
      </c>
    </row>
    <row r="658" spans="1:8" x14ac:dyDescent="0.25">
      <c r="A658" s="18"/>
      <c r="B658" s="12"/>
      <c r="C658" s="12"/>
      <c r="D658" s="12"/>
      <c r="E658" s="13"/>
      <c r="F658" s="18"/>
      <c r="G658" s="12"/>
      <c r="H658" s="14">
        <f>IF(OR($B658="",$E658=""),"",SUMIFS($E$6:$E658,$B$6:$B658,$B658,$C$6:$C658,"Crédit")-SUMIFS($E$6:$E658,$B$6:$B658,$B658,$C$6:$C658,"Remboursement"))</f>
      </c>
    </row>
    <row r="659" spans="1:8" x14ac:dyDescent="0.25">
      <c r="A659" s="18"/>
      <c r="B659" s="12"/>
      <c r="C659" s="12"/>
      <c r="D659" s="12"/>
      <c r="E659" s="13"/>
      <c r="F659" s="18"/>
      <c r="G659" s="12"/>
      <c r="H659" s="14">
        <f>IF(OR($B659="",$E659=""),"",SUMIFS($E$6:$E659,$B$6:$B659,$B659,$C$6:$C659,"Crédit")-SUMIFS($E$6:$E659,$B$6:$B659,$B659,$C$6:$C659,"Remboursement"))</f>
      </c>
    </row>
    <row r="660" spans="1:8" x14ac:dyDescent="0.25">
      <c r="A660" s="18"/>
      <c r="B660" s="12"/>
      <c r="C660" s="12"/>
      <c r="D660" s="12"/>
      <c r="E660" s="13"/>
      <c r="F660" s="18"/>
      <c r="G660" s="12"/>
      <c r="H660" s="14">
        <f>IF(OR($B660="",$E660=""),"",SUMIFS($E$6:$E660,$B$6:$B660,$B660,$C$6:$C660,"Crédit")-SUMIFS($E$6:$E660,$B$6:$B660,$B660,$C$6:$C660,"Remboursement"))</f>
      </c>
    </row>
    <row r="661" spans="1:8" x14ac:dyDescent="0.25">
      <c r="A661" s="18"/>
      <c r="B661" s="12"/>
      <c r="C661" s="12"/>
      <c r="D661" s="12"/>
      <c r="E661" s="13"/>
      <c r="F661" s="18"/>
      <c r="G661" s="12"/>
      <c r="H661" s="14">
        <f>IF(OR($B661="",$E661=""),"",SUMIFS($E$6:$E661,$B$6:$B661,$B661,$C$6:$C661,"Crédit")-SUMIFS($E$6:$E661,$B$6:$B661,$B661,$C$6:$C661,"Remboursement"))</f>
      </c>
    </row>
    <row r="662" spans="1:8" x14ac:dyDescent="0.25">
      <c r="A662" s="18"/>
      <c r="B662" s="12"/>
      <c r="C662" s="12"/>
      <c r="D662" s="12"/>
      <c r="E662" s="13"/>
      <c r="F662" s="18"/>
      <c r="G662" s="12"/>
      <c r="H662" s="14">
        <f>IF(OR($B662="",$E662=""),"",SUMIFS($E$6:$E662,$B$6:$B662,$B662,$C$6:$C662,"Crédit")-SUMIFS($E$6:$E662,$B$6:$B662,$B662,$C$6:$C662,"Remboursement"))</f>
      </c>
    </row>
    <row r="663" spans="1:8" x14ac:dyDescent="0.25">
      <c r="A663" s="18"/>
      <c r="B663" s="12"/>
      <c r="C663" s="12"/>
      <c r="D663" s="12"/>
      <c r="E663" s="13"/>
      <c r="F663" s="18"/>
      <c r="G663" s="12"/>
      <c r="H663" s="14">
        <f>IF(OR($B663="",$E663=""),"",SUMIFS($E$6:$E663,$B$6:$B663,$B663,$C$6:$C663,"Crédit")-SUMIFS($E$6:$E663,$B$6:$B663,$B663,$C$6:$C663,"Remboursement"))</f>
      </c>
    </row>
    <row r="664" spans="1:8" x14ac:dyDescent="0.25">
      <c r="A664" s="18"/>
      <c r="B664" s="12"/>
      <c r="C664" s="12"/>
      <c r="D664" s="12"/>
      <c r="E664" s="13"/>
      <c r="F664" s="18"/>
      <c r="G664" s="12"/>
      <c r="H664" s="14">
        <f>IF(OR($B664="",$E664=""),"",SUMIFS($E$6:$E664,$B$6:$B664,$B664,$C$6:$C664,"Crédit")-SUMIFS($E$6:$E664,$B$6:$B664,$B664,$C$6:$C664,"Remboursement"))</f>
      </c>
    </row>
    <row r="665" spans="1:8" x14ac:dyDescent="0.25">
      <c r="A665" s="18"/>
      <c r="B665" s="12"/>
      <c r="C665" s="12"/>
      <c r="D665" s="12"/>
      <c r="E665" s="13"/>
      <c r="F665" s="18"/>
      <c r="G665" s="12"/>
      <c r="H665" s="14">
        <f>IF(OR($B665="",$E665=""),"",SUMIFS($E$6:$E665,$B$6:$B665,$B665,$C$6:$C665,"Crédit")-SUMIFS($E$6:$E665,$B$6:$B665,$B665,$C$6:$C665,"Remboursement"))</f>
      </c>
    </row>
    <row r="666" spans="1:8" x14ac:dyDescent="0.25">
      <c r="A666" s="18"/>
      <c r="B666" s="12"/>
      <c r="C666" s="12"/>
      <c r="D666" s="12"/>
      <c r="E666" s="13"/>
      <c r="F666" s="18"/>
      <c r="G666" s="12"/>
      <c r="H666" s="14">
        <f>IF(OR($B666="",$E666=""),"",SUMIFS($E$6:$E666,$B$6:$B666,$B666,$C$6:$C666,"Crédit")-SUMIFS($E$6:$E666,$B$6:$B666,$B666,$C$6:$C666,"Remboursement"))</f>
      </c>
    </row>
    <row r="667" spans="1:8" x14ac:dyDescent="0.25">
      <c r="A667" s="18"/>
      <c r="B667" s="12"/>
      <c r="C667" s="12"/>
      <c r="D667" s="12"/>
      <c r="E667" s="13"/>
      <c r="F667" s="18"/>
      <c r="G667" s="12"/>
      <c r="H667" s="14">
        <f>IF(OR($B667="",$E667=""),"",SUMIFS($E$6:$E667,$B$6:$B667,$B667,$C$6:$C667,"Crédit")-SUMIFS($E$6:$E667,$B$6:$B667,$B667,$C$6:$C667,"Remboursement"))</f>
      </c>
    </row>
    <row r="668" spans="1:8" x14ac:dyDescent="0.25">
      <c r="A668" s="18"/>
      <c r="B668" s="12"/>
      <c r="C668" s="12"/>
      <c r="D668" s="12"/>
      <c r="E668" s="13"/>
      <c r="F668" s="18"/>
      <c r="G668" s="12"/>
      <c r="H668" s="14">
        <f>IF(OR($B668="",$E668=""),"",SUMIFS($E$6:$E668,$B$6:$B668,$B668,$C$6:$C668,"Crédit")-SUMIFS($E$6:$E668,$B$6:$B668,$B668,$C$6:$C668,"Remboursement"))</f>
      </c>
    </row>
    <row r="669" spans="1:8" x14ac:dyDescent="0.25">
      <c r="A669" s="18"/>
      <c r="B669" s="12"/>
      <c r="C669" s="12"/>
      <c r="D669" s="12"/>
      <c r="E669" s="13"/>
      <c r="F669" s="18"/>
      <c r="G669" s="12"/>
      <c r="H669" s="14">
        <f>IF(OR($B669="",$E669=""),"",SUMIFS($E$6:$E669,$B$6:$B669,$B669,$C$6:$C669,"Crédit")-SUMIFS($E$6:$E669,$B$6:$B669,$B669,$C$6:$C669,"Remboursement"))</f>
      </c>
    </row>
    <row r="670" spans="1:8" x14ac:dyDescent="0.25">
      <c r="A670" s="18"/>
      <c r="B670" s="12"/>
      <c r="C670" s="12"/>
      <c r="D670" s="12"/>
      <c r="E670" s="13"/>
      <c r="F670" s="18"/>
      <c r="G670" s="12"/>
      <c r="H670" s="14">
        <f>IF(OR($B670="",$E670=""),"",SUMIFS($E$6:$E670,$B$6:$B670,$B670,$C$6:$C670,"Crédit")-SUMIFS($E$6:$E670,$B$6:$B670,$B670,$C$6:$C670,"Remboursement"))</f>
      </c>
    </row>
    <row r="671" spans="1:8" x14ac:dyDescent="0.25">
      <c r="A671" s="18"/>
      <c r="B671" s="12"/>
      <c r="C671" s="12"/>
      <c r="D671" s="12"/>
      <c r="E671" s="13"/>
      <c r="F671" s="18"/>
      <c r="G671" s="12"/>
      <c r="H671" s="14">
        <f>IF(OR($B671="",$E671=""),"",SUMIFS($E$6:$E671,$B$6:$B671,$B671,$C$6:$C671,"Crédit")-SUMIFS($E$6:$E671,$B$6:$B671,$B671,$C$6:$C671,"Remboursement"))</f>
      </c>
    </row>
    <row r="672" spans="1:8" x14ac:dyDescent="0.25">
      <c r="A672" s="18"/>
      <c r="B672" s="12"/>
      <c r="C672" s="12"/>
      <c r="D672" s="12"/>
      <c r="E672" s="13"/>
      <c r="F672" s="18"/>
      <c r="G672" s="12"/>
      <c r="H672" s="14">
        <f>IF(OR($B672="",$E672=""),"",SUMIFS($E$6:$E672,$B$6:$B672,$B672,$C$6:$C672,"Crédit")-SUMIFS($E$6:$E672,$B$6:$B672,$B672,$C$6:$C672,"Remboursement"))</f>
      </c>
    </row>
    <row r="673" spans="1:8" x14ac:dyDescent="0.25">
      <c r="A673" s="18"/>
      <c r="B673" s="12"/>
      <c r="C673" s="12"/>
      <c r="D673" s="12"/>
      <c r="E673" s="13"/>
      <c r="F673" s="18"/>
      <c r="G673" s="12"/>
      <c r="H673" s="14">
        <f>IF(OR($B673="",$E673=""),"",SUMIFS($E$6:$E673,$B$6:$B673,$B673,$C$6:$C673,"Crédit")-SUMIFS($E$6:$E673,$B$6:$B673,$B673,$C$6:$C673,"Remboursement"))</f>
      </c>
    </row>
    <row r="674" spans="1:8" x14ac:dyDescent="0.25">
      <c r="A674" s="18"/>
      <c r="B674" s="12"/>
      <c r="C674" s="12"/>
      <c r="D674" s="12"/>
      <c r="E674" s="13"/>
      <c r="F674" s="18"/>
      <c r="G674" s="12"/>
      <c r="H674" s="14">
        <f>IF(OR($B674="",$E674=""),"",SUMIFS($E$6:$E674,$B$6:$B674,$B674,$C$6:$C674,"Crédit")-SUMIFS($E$6:$E674,$B$6:$B674,$B674,$C$6:$C674,"Remboursement"))</f>
      </c>
    </row>
    <row r="675" spans="1:8" x14ac:dyDescent="0.25">
      <c r="A675" s="18"/>
      <c r="B675" s="12"/>
      <c r="C675" s="12"/>
      <c r="D675" s="12"/>
      <c r="E675" s="13"/>
      <c r="F675" s="18"/>
      <c r="G675" s="12"/>
      <c r="H675" s="14">
        <f>IF(OR($B675="",$E675=""),"",SUMIFS($E$6:$E675,$B$6:$B675,$B675,$C$6:$C675,"Crédit")-SUMIFS($E$6:$E675,$B$6:$B675,$B675,$C$6:$C675,"Remboursement"))</f>
      </c>
    </row>
    <row r="676" spans="1:8" x14ac:dyDescent="0.25">
      <c r="A676" s="18"/>
      <c r="B676" s="12"/>
      <c r="C676" s="12"/>
      <c r="D676" s="12"/>
      <c r="E676" s="13"/>
      <c r="F676" s="18"/>
      <c r="G676" s="12"/>
      <c r="H676" s="14">
        <f>IF(OR($B676="",$E676=""),"",SUMIFS($E$6:$E676,$B$6:$B676,$B676,$C$6:$C676,"Crédit")-SUMIFS($E$6:$E676,$B$6:$B676,$B676,$C$6:$C676,"Remboursement"))</f>
      </c>
    </row>
    <row r="677" spans="1:8" x14ac:dyDescent="0.25">
      <c r="A677" s="18"/>
      <c r="B677" s="12"/>
      <c r="C677" s="12"/>
      <c r="D677" s="12"/>
      <c r="E677" s="13"/>
      <c r="F677" s="18"/>
      <c r="G677" s="12"/>
      <c r="H677" s="14">
        <f>IF(OR($B677="",$E677=""),"",SUMIFS($E$6:$E677,$B$6:$B677,$B677,$C$6:$C677,"Crédit")-SUMIFS($E$6:$E677,$B$6:$B677,$B677,$C$6:$C677,"Remboursement"))</f>
      </c>
    </row>
    <row r="678" spans="1:8" x14ac:dyDescent="0.25">
      <c r="A678" s="18"/>
      <c r="B678" s="12"/>
      <c r="C678" s="12"/>
      <c r="D678" s="12"/>
      <c r="E678" s="13"/>
      <c r="F678" s="18"/>
      <c r="G678" s="12"/>
      <c r="H678" s="14">
        <f>IF(OR($B678="",$E678=""),"",SUMIFS($E$6:$E678,$B$6:$B678,$B678,$C$6:$C678,"Crédit")-SUMIFS($E$6:$E678,$B$6:$B678,$B678,$C$6:$C678,"Remboursement"))</f>
      </c>
    </row>
    <row r="679" spans="1:8" x14ac:dyDescent="0.25">
      <c r="A679" s="18"/>
      <c r="B679" s="12"/>
      <c r="C679" s="12"/>
      <c r="D679" s="12"/>
      <c r="E679" s="13"/>
      <c r="F679" s="18"/>
      <c r="G679" s="12"/>
      <c r="H679" s="14">
        <f>IF(OR($B679="",$E679=""),"",SUMIFS($E$6:$E679,$B$6:$B679,$B679,$C$6:$C679,"Crédit")-SUMIFS($E$6:$E679,$B$6:$B679,$B679,$C$6:$C679,"Remboursement"))</f>
      </c>
    </row>
    <row r="680" spans="1:8" x14ac:dyDescent="0.25">
      <c r="A680" s="18"/>
      <c r="B680" s="12"/>
      <c r="C680" s="12"/>
      <c r="D680" s="12"/>
      <c r="E680" s="13"/>
      <c r="F680" s="18"/>
      <c r="G680" s="12"/>
      <c r="H680" s="14">
        <f>IF(OR($B680="",$E680=""),"",SUMIFS($E$6:$E680,$B$6:$B680,$B680,$C$6:$C680,"Crédit")-SUMIFS($E$6:$E680,$B$6:$B680,$B680,$C$6:$C680,"Remboursement"))</f>
      </c>
    </row>
    <row r="681" spans="1:8" x14ac:dyDescent="0.25">
      <c r="A681" s="18"/>
      <c r="B681" s="12"/>
      <c r="C681" s="12"/>
      <c r="D681" s="12"/>
      <c r="E681" s="13"/>
      <c r="F681" s="18"/>
      <c r="G681" s="12"/>
      <c r="H681" s="14">
        <f>IF(OR($B681="",$E681=""),"",SUMIFS($E$6:$E681,$B$6:$B681,$B681,$C$6:$C681,"Crédit")-SUMIFS($E$6:$E681,$B$6:$B681,$B681,$C$6:$C681,"Remboursement"))</f>
      </c>
    </row>
    <row r="682" spans="1:8" x14ac:dyDescent="0.25">
      <c r="A682" s="18"/>
      <c r="B682" s="12"/>
      <c r="C682" s="12"/>
      <c r="D682" s="12"/>
      <c r="E682" s="13"/>
      <c r="F682" s="18"/>
      <c r="G682" s="12"/>
      <c r="H682" s="14">
        <f>IF(OR($B682="",$E682=""),"",SUMIFS($E$6:$E682,$B$6:$B682,$B682,$C$6:$C682,"Crédit")-SUMIFS($E$6:$E682,$B$6:$B682,$B682,$C$6:$C682,"Remboursement"))</f>
      </c>
    </row>
    <row r="683" spans="1:8" x14ac:dyDescent="0.25">
      <c r="A683" s="18"/>
      <c r="B683" s="12"/>
      <c r="C683" s="12"/>
      <c r="D683" s="12"/>
      <c r="E683" s="13"/>
      <c r="F683" s="18"/>
      <c r="G683" s="12"/>
      <c r="H683" s="14">
        <f>IF(OR($B683="",$E683=""),"",SUMIFS($E$6:$E683,$B$6:$B683,$B683,$C$6:$C683,"Crédit")-SUMIFS($E$6:$E683,$B$6:$B683,$B683,$C$6:$C683,"Remboursement"))</f>
      </c>
    </row>
    <row r="684" spans="1:8" x14ac:dyDescent="0.25">
      <c r="A684" s="18"/>
      <c r="B684" s="12"/>
      <c r="C684" s="12"/>
      <c r="D684" s="12"/>
      <c r="E684" s="13"/>
      <c r="F684" s="18"/>
      <c r="G684" s="12"/>
      <c r="H684" s="14">
        <f>IF(OR($B684="",$E684=""),"",SUMIFS($E$6:$E684,$B$6:$B684,$B684,$C$6:$C684,"Crédit")-SUMIFS($E$6:$E684,$B$6:$B684,$B684,$C$6:$C684,"Remboursement"))</f>
      </c>
    </row>
    <row r="685" spans="1:8" x14ac:dyDescent="0.25">
      <c r="A685" s="18"/>
      <c r="B685" s="12"/>
      <c r="C685" s="12"/>
      <c r="D685" s="12"/>
      <c r="E685" s="13"/>
      <c r="F685" s="18"/>
      <c r="G685" s="12"/>
      <c r="H685" s="14">
        <f>IF(OR($B685="",$E685=""),"",SUMIFS($E$6:$E685,$B$6:$B685,$B685,$C$6:$C685,"Crédit")-SUMIFS($E$6:$E685,$B$6:$B685,$B685,$C$6:$C685,"Remboursement"))</f>
      </c>
    </row>
    <row r="686" spans="1:8" x14ac:dyDescent="0.25">
      <c r="A686" s="18"/>
      <c r="B686" s="12"/>
      <c r="C686" s="12"/>
      <c r="D686" s="12"/>
      <c r="E686" s="13"/>
      <c r="F686" s="18"/>
      <c r="G686" s="12"/>
      <c r="H686" s="14">
        <f>IF(OR($B686="",$E686=""),"",SUMIFS($E$6:$E686,$B$6:$B686,$B686,$C$6:$C686,"Crédit")-SUMIFS($E$6:$E686,$B$6:$B686,$B686,$C$6:$C686,"Remboursement"))</f>
      </c>
    </row>
    <row r="687" spans="1:8" x14ac:dyDescent="0.25">
      <c r="A687" s="18"/>
      <c r="B687" s="12"/>
      <c r="C687" s="12"/>
      <c r="D687" s="12"/>
      <c r="E687" s="13"/>
      <c r="F687" s="18"/>
      <c r="G687" s="12"/>
      <c r="H687" s="14">
        <f>IF(OR($B687="",$E687=""),"",SUMIFS($E$6:$E687,$B$6:$B687,$B687,$C$6:$C687,"Crédit")-SUMIFS($E$6:$E687,$B$6:$B687,$B687,$C$6:$C687,"Remboursement"))</f>
      </c>
    </row>
    <row r="688" spans="1:8" x14ac:dyDescent="0.25">
      <c r="A688" s="18"/>
      <c r="B688" s="12"/>
      <c r="C688" s="12"/>
      <c r="D688" s="12"/>
      <c r="E688" s="13"/>
      <c r="F688" s="18"/>
      <c r="G688" s="12"/>
      <c r="H688" s="14">
        <f>IF(OR($B688="",$E688=""),"",SUMIFS($E$6:$E688,$B$6:$B688,$B688,$C$6:$C688,"Crédit")-SUMIFS($E$6:$E688,$B$6:$B688,$B688,$C$6:$C688,"Remboursement"))</f>
      </c>
    </row>
    <row r="689" spans="1:8" x14ac:dyDescent="0.25">
      <c r="A689" s="18"/>
      <c r="B689" s="12"/>
      <c r="C689" s="12"/>
      <c r="D689" s="12"/>
      <c r="E689" s="13"/>
      <c r="F689" s="18"/>
      <c r="G689" s="12"/>
      <c r="H689" s="14">
        <f>IF(OR($B689="",$E689=""),"",SUMIFS($E$6:$E689,$B$6:$B689,$B689,$C$6:$C689,"Crédit")-SUMIFS($E$6:$E689,$B$6:$B689,$B689,$C$6:$C689,"Remboursement"))</f>
      </c>
    </row>
    <row r="690" spans="1:8" x14ac:dyDescent="0.25">
      <c r="A690" s="18"/>
      <c r="B690" s="12"/>
      <c r="C690" s="12"/>
      <c r="D690" s="12"/>
      <c r="E690" s="13"/>
      <c r="F690" s="18"/>
      <c r="G690" s="12"/>
      <c r="H690" s="14">
        <f>IF(OR($B690="",$E690=""),"",SUMIFS($E$6:$E690,$B$6:$B690,$B690,$C$6:$C690,"Crédit")-SUMIFS($E$6:$E690,$B$6:$B690,$B690,$C$6:$C690,"Remboursement"))</f>
      </c>
    </row>
    <row r="691" spans="1:8" x14ac:dyDescent="0.25">
      <c r="A691" s="18"/>
      <c r="B691" s="12"/>
      <c r="C691" s="12"/>
      <c r="D691" s="12"/>
      <c r="E691" s="13"/>
      <c r="F691" s="18"/>
      <c r="G691" s="12"/>
      <c r="H691" s="14">
        <f>IF(OR($B691="",$E691=""),"",SUMIFS($E$6:$E691,$B$6:$B691,$B691,$C$6:$C691,"Crédit")-SUMIFS($E$6:$E691,$B$6:$B691,$B691,$C$6:$C691,"Remboursement"))</f>
      </c>
    </row>
    <row r="692" spans="1:8" x14ac:dyDescent="0.25">
      <c r="A692" s="18"/>
      <c r="B692" s="12"/>
      <c r="C692" s="12"/>
      <c r="D692" s="12"/>
      <c r="E692" s="13"/>
      <c r="F692" s="18"/>
      <c r="G692" s="12"/>
      <c r="H692" s="14">
        <f>IF(OR($B692="",$E692=""),"",SUMIFS($E$6:$E692,$B$6:$B692,$B692,$C$6:$C692,"Crédit")-SUMIFS($E$6:$E692,$B$6:$B692,$B692,$C$6:$C692,"Remboursement"))</f>
      </c>
    </row>
    <row r="693" spans="1:8" x14ac:dyDescent="0.25">
      <c r="A693" s="18"/>
      <c r="B693" s="12"/>
      <c r="C693" s="12"/>
      <c r="D693" s="12"/>
      <c r="E693" s="13"/>
      <c r="F693" s="18"/>
      <c r="G693" s="12"/>
      <c r="H693" s="14">
        <f>IF(OR($B693="",$E693=""),"",SUMIFS($E$6:$E693,$B$6:$B693,$B693,$C$6:$C693,"Crédit")-SUMIFS($E$6:$E693,$B$6:$B693,$B693,$C$6:$C693,"Remboursement"))</f>
      </c>
    </row>
    <row r="694" spans="1:8" x14ac:dyDescent="0.25">
      <c r="A694" s="18"/>
      <c r="B694" s="12"/>
      <c r="C694" s="12"/>
      <c r="D694" s="12"/>
      <c r="E694" s="13"/>
      <c r="F694" s="18"/>
      <c r="G694" s="12"/>
      <c r="H694" s="14">
        <f>IF(OR($B694="",$E694=""),"",SUMIFS($E$6:$E694,$B$6:$B694,$B694,$C$6:$C694,"Crédit")-SUMIFS($E$6:$E694,$B$6:$B694,$B694,$C$6:$C694,"Remboursement"))</f>
      </c>
    </row>
    <row r="695" spans="1:8" x14ac:dyDescent="0.25">
      <c r="A695" s="18"/>
      <c r="B695" s="12"/>
      <c r="C695" s="12"/>
      <c r="D695" s="12"/>
      <c r="E695" s="13"/>
      <c r="F695" s="18"/>
      <c r="G695" s="12"/>
      <c r="H695" s="14">
        <f>IF(OR($B695="",$E695=""),"",SUMIFS($E$6:$E695,$B$6:$B695,$B695,$C$6:$C695,"Crédit")-SUMIFS($E$6:$E695,$B$6:$B695,$B695,$C$6:$C695,"Remboursement"))</f>
      </c>
    </row>
    <row r="696" spans="1:8" x14ac:dyDescent="0.25">
      <c r="A696" s="18"/>
      <c r="B696" s="12"/>
      <c r="C696" s="12"/>
      <c r="D696" s="12"/>
      <c r="E696" s="13"/>
      <c r="F696" s="18"/>
      <c r="G696" s="12"/>
      <c r="H696" s="14">
        <f>IF(OR($B696="",$E696=""),"",SUMIFS($E$6:$E696,$B$6:$B696,$B696,$C$6:$C696,"Crédit")-SUMIFS($E$6:$E696,$B$6:$B696,$B696,$C$6:$C696,"Remboursement"))</f>
      </c>
    </row>
    <row r="697" spans="1:8" x14ac:dyDescent="0.25">
      <c r="A697" s="18"/>
      <c r="B697" s="12"/>
      <c r="C697" s="12"/>
      <c r="D697" s="12"/>
      <c r="E697" s="13"/>
      <c r="F697" s="18"/>
      <c r="G697" s="12"/>
      <c r="H697" s="14">
        <f>IF(OR($B697="",$E697=""),"",SUMIFS($E$6:$E697,$B$6:$B697,$B697,$C$6:$C697,"Crédit")-SUMIFS($E$6:$E697,$B$6:$B697,$B697,$C$6:$C697,"Remboursement"))</f>
      </c>
    </row>
    <row r="698" spans="1:8" x14ac:dyDescent="0.25">
      <c r="A698" s="18"/>
      <c r="B698" s="12"/>
      <c r="C698" s="12"/>
      <c r="D698" s="12"/>
      <c r="E698" s="13"/>
      <c r="F698" s="18"/>
      <c r="G698" s="12"/>
      <c r="H698" s="14">
        <f>IF(OR($B698="",$E698=""),"",SUMIFS($E$6:$E698,$B$6:$B698,$B698,$C$6:$C698,"Crédit")-SUMIFS($E$6:$E698,$B$6:$B698,$B698,$C$6:$C698,"Remboursement"))</f>
      </c>
    </row>
    <row r="699" spans="1:8" x14ac:dyDescent="0.25">
      <c r="A699" s="18"/>
      <c r="B699" s="12"/>
      <c r="C699" s="12"/>
      <c r="D699" s="12"/>
      <c r="E699" s="13"/>
      <c r="F699" s="18"/>
      <c r="G699" s="12"/>
      <c r="H699" s="14">
        <f>IF(OR($B699="",$E699=""),"",SUMIFS($E$6:$E699,$B$6:$B699,$B699,$C$6:$C699,"Crédit")-SUMIFS($E$6:$E699,$B$6:$B699,$B699,$C$6:$C699,"Remboursement"))</f>
      </c>
    </row>
    <row r="700" spans="1:8" x14ac:dyDescent="0.25">
      <c r="A700" s="18"/>
      <c r="B700" s="12"/>
      <c r="C700" s="12"/>
      <c r="D700" s="12"/>
      <c r="E700" s="13"/>
      <c r="F700" s="18"/>
      <c r="G700" s="12"/>
      <c r="H700" s="14">
        <f>IF(OR($B700="",$E700=""),"",SUMIFS($E$6:$E700,$B$6:$B700,$B700,$C$6:$C700,"Crédit")-SUMIFS($E$6:$E700,$B$6:$B700,$B700,$C$6:$C700,"Remboursement"))</f>
      </c>
    </row>
    <row r="701" spans="1:8" x14ac:dyDescent="0.25">
      <c r="A701" s="18"/>
      <c r="B701" s="12"/>
      <c r="C701" s="12"/>
      <c r="D701" s="12"/>
      <c r="E701" s="13"/>
      <c r="F701" s="18"/>
      <c r="G701" s="12"/>
      <c r="H701" s="14">
        <f>IF(OR($B701="",$E701=""),"",SUMIFS($E$6:$E701,$B$6:$B701,$B701,$C$6:$C701,"Crédit")-SUMIFS($E$6:$E701,$B$6:$B701,$B701,$C$6:$C701,"Remboursement"))</f>
      </c>
    </row>
    <row r="702" spans="1:8" x14ac:dyDescent="0.25">
      <c r="A702" s="18"/>
      <c r="B702" s="12"/>
      <c r="C702" s="12"/>
      <c r="D702" s="12"/>
      <c r="E702" s="13"/>
      <c r="F702" s="18"/>
      <c r="G702" s="12"/>
      <c r="H702" s="14">
        <f>IF(OR($B702="",$E702=""),"",SUMIFS($E$6:$E702,$B$6:$B702,$B702,$C$6:$C702,"Crédit")-SUMIFS($E$6:$E702,$B$6:$B702,$B702,$C$6:$C702,"Remboursement"))</f>
      </c>
    </row>
    <row r="703" spans="1:8" x14ac:dyDescent="0.25">
      <c r="A703" s="18"/>
      <c r="B703" s="12"/>
      <c r="C703" s="12"/>
      <c r="D703" s="12"/>
      <c r="E703" s="13"/>
      <c r="F703" s="18"/>
      <c r="G703" s="12"/>
      <c r="H703" s="14">
        <f>IF(OR($B703="",$E703=""),"",SUMIFS($E$6:$E703,$B$6:$B703,$B703,$C$6:$C703,"Crédit")-SUMIFS($E$6:$E703,$B$6:$B703,$B703,$C$6:$C703,"Remboursement"))</f>
      </c>
    </row>
    <row r="704" spans="1:8" x14ac:dyDescent="0.25">
      <c r="A704" s="18"/>
      <c r="B704" s="12"/>
      <c r="C704" s="12"/>
      <c r="D704" s="12"/>
      <c r="E704" s="13"/>
      <c r="F704" s="18"/>
      <c r="G704" s="12"/>
      <c r="H704" s="14">
        <f>IF(OR($B704="",$E704=""),"",SUMIFS($E$6:$E704,$B$6:$B704,$B704,$C$6:$C704,"Crédit")-SUMIFS($E$6:$E704,$B$6:$B704,$B704,$C$6:$C704,"Remboursement"))</f>
      </c>
    </row>
    <row r="705" spans="1:8" x14ac:dyDescent="0.25">
      <c r="A705" s="18"/>
      <c r="B705" s="12"/>
      <c r="C705" s="12"/>
      <c r="D705" s="12"/>
      <c r="E705" s="13"/>
      <c r="F705" s="18"/>
      <c r="G705" s="12"/>
      <c r="H705" s="14">
        <f>IF(OR($B705="",$E705=""),"",SUMIFS($E$6:$E705,$B$6:$B705,$B705,$C$6:$C705,"Crédit")-SUMIFS($E$6:$E705,$B$6:$B705,$B705,$C$6:$C705,"Remboursement"))</f>
      </c>
    </row>
    <row r="706" spans="1:8" x14ac:dyDescent="0.25">
      <c r="A706" s="18"/>
      <c r="B706" s="12"/>
      <c r="C706" s="12"/>
      <c r="D706" s="12"/>
      <c r="E706" s="13"/>
      <c r="F706" s="18"/>
      <c r="G706" s="12"/>
      <c r="H706" s="14">
        <f>IF(OR($B706="",$E706=""),"",SUMIFS($E$6:$E706,$B$6:$B706,$B706,$C$6:$C706,"Crédit")-SUMIFS($E$6:$E706,$B$6:$B706,$B706,$C$6:$C706,"Remboursement"))</f>
      </c>
    </row>
    <row r="707" spans="1:8" x14ac:dyDescent="0.25">
      <c r="A707" s="18"/>
      <c r="B707" s="12"/>
      <c r="C707" s="12"/>
      <c r="D707" s="12"/>
      <c r="E707" s="13"/>
      <c r="F707" s="18"/>
      <c r="G707" s="12"/>
      <c r="H707" s="14">
        <f>IF(OR($B707="",$E707=""),"",SUMIFS($E$6:$E707,$B$6:$B707,$B707,$C$6:$C707,"Crédit")-SUMIFS($E$6:$E707,$B$6:$B707,$B707,$C$6:$C707,"Remboursement"))</f>
      </c>
    </row>
    <row r="708" spans="1:8" x14ac:dyDescent="0.25">
      <c r="A708" s="18"/>
      <c r="B708" s="12"/>
      <c r="C708" s="12"/>
      <c r="D708" s="12"/>
      <c r="E708" s="13"/>
      <c r="F708" s="18"/>
      <c r="G708" s="12"/>
      <c r="H708" s="14">
        <f>IF(OR($B708="",$E708=""),"",SUMIFS($E$6:$E708,$B$6:$B708,$B708,$C$6:$C708,"Crédit")-SUMIFS($E$6:$E708,$B$6:$B708,$B708,$C$6:$C708,"Remboursement"))</f>
      </c>
    </row>
    <row r="709" spans="1:8" x14ac:dyDescent="0.25">
      <c r="A709" s="18"/>
      <c r="B709" s="12"/>
      <c r="C709" s="12"/>
      <c r="D709" s="12"/>
      <c r="E709" s="13"/>
      <c r="F709" s="18"/>
      <c r="G709" s="12"/>
      <c r="H709" s="14">
        <f>IF(OR($B709="",$E709=""),"",SUMIFS($E$6:$E709,$B$6:$B709,$B709,$C$6:$C709,"Crédit")-SUMIFS($E$6:$E709,$B$6:$B709,$B709,$C$6:$C709,"Remboursement"))</f>
      </c>
    </row>
    <row r="710" spans="1:8" x14ac:dyDescent="0.25">
      <c r="A710" s="18"/>
      <c r="B710" s="12"/>
      <c r="C710" s="12"/>
      <c r="D710" s="12"/>
      <c r="E710" s="13"/>
      <c r="F710" s="18"/>
      <c r="G710" s="12"/>
      <c r="H710" s="14">
        <f>IF(OR($B710="",$E710=""),"",SUMIFS($E$6:$E710,$B$6:$B710,$B710,$C$6:$C710,"Crédit")-SUMIFS($E$6:$E710,$B$6:$B710,$B710,$C$6:$C710,"Remboursement"))</f>
      </c>
    </row>
    <row r="711" spans="1:8" x14ac:dyDescent="0.25">
      <c r="A711" s="18"/>
      <c r="B711" s="12"/>
      <c r="C711" s="12"/>
      <c r="D711" s="12"/>
      <c r="E711" s="13"/>
      <c r="F711" s="18"/>
      <c r="G711" s="12"/>
      <c r="H711" s="14">
        <f>IF(OR($B711="",$E711=""),"",SUMIFS($E$6:$E711,$B$6:$B711,$B711,$C$6:$C711,"Crédit")-SUMIFS($E$6:$E711,$B$6:$B711,$B711,$C$6:$C711,"Remboursement"))</f>
      </c>
    </row>
    <row r="712" spans="1:8" x14ac:dyDescent="0.25">
      <c r="A712" s="18"/>
      <c r="B712" s="12"/>
      <c r="C712" s="12"/>
      <c r="D712" s="12"/>
      <c r="E712" s="13"/>
      <c r="F712" s="18"/>
      <c r="G712" s="12"/>
      <c r="H712" s="14">
        <f>IF(OR($B712="",$E712=""),"",SUMIFS($E$6:$E712,$B$6:$B712,$B712,$C$6:$C712,"Crédit")-SUMIFS($E$6:$E712,$B$6:$B712,$B712,$C$6:$C712,"Remboursement"))</f>
      </c>
    </row>
    <row r="713" spans="1:8" x14ac:dyDescent="0.25">
      <c r="A713" s="18"/>
      <c r="B713" s="12"/>
      <c r="C713" s="12"/>
      <c r="D713" s="12"/>
      <c r="E713" s="13"/>
      <c r="F713" s="18"/>
      <c r="G713" s="12"/>
      <c r="H713" s="14">
        <f>IF(OR($B713="",$E713=""),"",SUMIFS($E$6:$E713,$B$6:$B713,$B713,$C$6:$C713,"Crédit")-SUMIFS($E$6:$E713,$B$6:$B713,$B713,$C$6:$C713,"Remboursement"))</f>
      </c>
    </row>
    <row r="714" spans="1:8" x14ac:dyDescent="0.25">
      <c r="A714" s="18"/>
      <c r="B714" s="12"/>
      <c r="C714" s="12"/>
      <c r="D714" s="12"/>
      <c r="E714" s="13"/>
      <c r="F714" s="18"/>
      <c r="G714" s="12"/>
      <c r="H714" s="14">
        <f>IF(OR($B714="",$E714=""),"",SUMIFS($E$6:$E714,$B$6:$B714,$B714,$C$6:$C714,"Crédit")-SUMIFS($E$6:$E714,$B$6:$B714,$B714,$C$6:$C714,"Remboursement"))</f>
      </c>
    </row>
    <row r="715" spans="1:8" x14ac:dyDescent="0.25">
      <c r="A715" s="18"/>
      <c r="B715" s="12"/>
      <c r="C715" s="12"/>
      <c r="D715" s="12"/>
      <c r="E715" s="13"/>
      <c r="F715" s="18"/>
      <c r="G715" s="12"/>
      <c r="H715" s="14">
        <f>IF(OR($B715="",$E715=""),"",SUMIFS($E$6:$E715,$B$6:$B715,$B715,$C$6:$C715,"Crédit")-SUMIFS($E$6:$E715,$B$6:$B715,$B715,$C$6:$C715,"Remboursement"))</f>
      </c>
    </row>
    <row r="716" spans="1:8" x14ac:dyDescent="0.25">
      <c r="A716" s="18"/>
      <c r="B716" s="12"/>
      <c r="C716" s="12"/>
      <c r="D716" s="12"/>
      <c r="E716" s="13"/>
      <c r="F716" s="18"/>
      <c r="G716" s="12"/>
      <c r="H716" s="14">
        <f>IF(OR($B716="",$E716=""),"",SUMIFS($E$6:$E716,$B$6:$B716,$B716,$C$6:$C716,"Crédit")-SUMIFS($E$6:$E716,$B$6:$B716,$B716,$C$6:$C716,"Remboursement"))</f>
      </c>
    </row>
    <row r="717" spans="1:8" x14ac:dyDescent="0.25">
      <c r="A717" s="18"/>
      <c r="B717" s="12"/>
      <c r="C717" s="12"/>
      <c r="D717" s="12"/>
      <c r="E717" s="13"/>
      <c r="F717" s="18"/>
      <c r="G717" s="12"/>
      <c r="H717" s="14">
        <f>IF(OR($B717="",$E717=""),"",SUMIFS($E$6:$E717,$B$6:$B717,$B717,$C$6:$C717,"Crédit")-SUMIFS($E$6:$E717,$B$6:$B717,$B717,$C$6:$C717,"Remboursement"))</f>
      </c>
    </row>
    <row r="718" spans="1:8" x14ac:dyDescent="0.25">
      <c r="A718" s="18"/>
      <c r="B718" s="12"/>
      <c r="C718" s="12"/>
      <c r="D718" s="12"/>
      <c r="E718" s="13"/>
      <c r="F718" s="18"/>
      <c r="G718" s="12"/>
      <c r="H718" s="14">
        <f>IF(OR($B718="",$E718=""),"",SUMIFS($E$6:$E718,$B$6:$B718,$B718,$C$6:$C718,"Crédit")-SUMIFS($E$6:$E718,$B$6:$B718,$B718,$C$6:$C718,"Remboursement"))</f>
      </c>
    </row>
    <row r="719" spans="1:8" x14ac:dyDescent="0.25">
      <c r="A719" s="18"/>
      <c r="B719" s="12"/>
      <c r="C719" s="12"/>
      <c r="D719" s="12"/>
      <c r="E719" s="13"/>
      <c r="F719" s="18"/>
      <c r="G719" s="12"/>
      <c r="H719" s="14">
        <f>IF(OR($B719="",$E719=""),"",SUMIFS($E$6:$E719,$B$6:$B719,$B719,$C$6:$C719,"Crédit")-SUMIFS($E$6:$E719,$B$6:$B719,$B719,$C$6:$C719,"Remboursement"))</f>
      </c>
    </row>
    <row r="720" spans="1:8" x14ac:dyDescent="0.25">
      <c r="A720" s="18"/>
      <c r="B720" s="12"/>
      <c r="C720" s="12"/>
      <c r="D720" s="12"/>
      <c r="E720" s="13"/>
      <c r="F720" s="18"/>
      <c r="G720" s="12"/>
      <c r="H720" s="14">
        <f>IF(OR($B720="",$E720=""),"",SUMIFS($E$6:$E720,$B$6:$B720,$B720,$C$6:$C720,"Crédit")-SUMIFS($E$6:$E720,$B$6:$B720,$B720,$C$6:$C720,"Remboursement"))</f>
      </c>
    </row>
    <row r="721" spans="1:8" x14ac:dyDescent="0.25">
      <c r="A721" s="18"/>
      <c r="B721" s="12"/>
      <c r="C721" s="12"/>
      <c r="D721" s="12"/>
      <c r="E721" s="13"/>
      <c r="F721" s="18"/>
      <c r="G721" s="12"/>
      <c r="H721" s="14">
        <f>IF(OR($B721="",$E721=""),"",SUMIFS($E$6:$E721,$B$6:$B721,$B721,$C$6:$C721,"Crédit")-SUMIFS($E$6:$E721,$B$6:$B721,$B721,$C$6:$C721,"Remboursement"))</f>
      </c>
    </row>
    <row r="722" spans="1:8" x14ac:dyDescent="0.25">
      <c r="A722" s="18"/>
      <c r="B722" s="12"/>
      <c r="C722" s="12"/>
      <c r="D722" s="12"/>
      <c r="E722" s="13"/>
      <c r="F722" s="18"/>
      <c r="G722" s="12"/>
      <c r="H722" s="14">
        <f>IF(OR($B722="",$E722=""),"",SUMIFS($E$6:$E722,$B$6:$B722,$B722,$C$6:$C722,"Crédit")-SUMIFS($E$6:$E722,$B$6:$B722,$B722,$C$6:$C722,"Remboursement"))</f>
      </c>
    </row>
    <row r="723" spans="1:8" x14ac:dyDescent="0.25">
      <c r="A723" s="18"/>
      <c r="B723" s="12"/>
      <c r="C723" s="12"/>
      <c r="D723" s="12"/>
      <c r="E723" s="13"/>
      <c r="F723" s="18"/>
      <c r="G723" s="12"/>
      <c r="H723" s="14">
        <f>IF(OR($B723="",$E723=""),"",SUMIFS($E$6:$E723,$B$6:$B723,$B723,$C$6:$C723,"Crédit")-SUMIFS($E$6:$E723,$B$6:$B723,$B723,$C$6:$C723,"Remboursement"))</f>
      </c>
    </row>
    <row r="724" spans="1:8" x14ac:dyDescent="0.25">
      <c r="A724" s="18"/>
      <c r="B724" s="12"/>
      <c r="C724" s="12"/>
      <c r="D724" s="12"/>
      <c r="E724" s="13"/>
      <c r="F724" s="18"/>
      <c r="G724" s="12"/>
      <c r="H724" s="14">
        <f>IF(OR($B724="",$E724=""),"",SUMIFS($E$6:$E724,$B$6:$B724,$B724,$C$6:$C724,"Crédit")-SUMIFS($E$6:$E724,$B$6:$B724,$B724,$C$6:$C724,"Remboursement"))</f>
      </c>
    </row>
    <row r="725" spans="1:8" x14ac:dyDescent="0.25">
      <c r="A725" s="18"/>
      <c r="B725" s="12"/>
      <c r="C725" s="12"/>
      <c r="D725" s="12"/>
      <c r="E725" s="13"/>
      <c r="F725" s="18"/>
      <c r="G725" s="12"/>
      <c r="H725" s="14">
        <f>IF(OR($B725="",$E725=""),"",SUMIFS($E$6:$E725,$B$6:$B725,$B725,$C$6:$C725,"Crédit")-SUMIFS($E$6:$E725,$B$6:$B725,$B725,$C$6:$C725,"Remboursement"))</f>
      </c>
    </row>
    <row r="726" spans="1:8" x14ac:dyDescent="0.25">
      <c r="A726" s="18"/>
      <c r="B726" s="12"/>
      <c r="C726" s="12"/>
      <c r="D726" s="12"/>
      <c r="E726" s="13"/>
      <c r="F726" s="18"/>
      <c r="G726" s="12"/>
      <c r="H726" s="14">
        <f>IF(OR($B726="",$E726=""),"",SUMIFS($E$6:$E726,$B$6:$B726,$B726,$C$6:$C726,"Crédit")-SUMIFS($E$6:$E726,$B$6:$B726,$B726,$C$6:$C726,"Remboursement"))</f>
      </c>
    </row>
    <row r="727" spans="1:8" x14ac:dyDescent="0.25">
      <c r="A727" s="18"/>
      <c r="B727" s="12"/>
      <c r="C727" s="12"/>
      <c r="D727" s="12"/>
      <c r="E727" s="13"/>
      <c r="F727" s="18"/>
      <c r="G727" s="12"/>
      <c r="H727" s="14">
        <f>IF(OR($B727="",$E727=""),"",SUMIFS($E$6:$E727,$B$6:$B727,$B727,$C$6:$C727,"Crédit")-SUMIFS($E$6:$E727,$B$6:$B727,$B727,$C$6:$C727,"Remboursement"))</f>
      </c>
    </row>
    <row r="728" spans="1:8" x14ac:dyDescent="0.25">
      <c r="A728" s="18"/>
      <c r="B728" s="12"/>
      <c r="C728" s="12"/>
      <c r="D728" s="12"/>
      <c r="E728" s="13"/>
      <c r="F728" s="18"/>
      <c r="G728" s="12"/>
      <c r="H728" s="14">
        <f>IF(OR($B728="",$E728=""),"",SUMIFS($E$6:$E728,$B$6:$B728,$B728,$C$6:$C728,"Crédit")-SUMIFS($E$6:$E728,$B$6:$B728,$B728,$C$6:$C728,"Remboursement"))</f>
      </c>
    </row>
    <row r="729" spans="1:8" x14ac:dyDescent="0.25">
      <c r="A729" s="18"/>
      <c r="B729" s="12"/>
      <c r="C729" s="12"/>
      <c r="D729" s="12"/>
      <c r="E729" s="13"/>
      <c r="F729" s="18"/>
      <c r="G729" s="12"/>
      <c r="H729" s="14">
        <f>IF(OR($B729="",$E729=""),"",SUMIFS($E$6:$E729,$B$6:$B729,$B729,$C$6:$C729,"Crédit")-SUMIFS($E$6:$E729,$B$6:$B729,$B729,$C$6:$C729,"Remboursement"))</f>
      </c>
    </row>
    <row r="730" spans="1:8" x14ac:dyDescent="0.25">
      <c r="A730" s="18"/>
      <c r="B730" s="12"/>
      <c r="C730" s="12"/>
      <c r="D730" s="12"/>
      <c r="E730" s="13"/>
      <c r="F730" s="18"/>
      <c r="G730" s="12"/>
      <c r="H730" s="14">
        <f>IF(OR($B730="",$E730=""),"",SUMIFS($E$6:$E730,$B$6:$B730,$B730,$C$6:$C730,"Crédit")-SUMIFS($E$6:$E730,$B$6:$B730,$B730,$C$6:$C730,"Remboursement"))</f>
      </c>
    </row>
    <row r="731" spans="1:8" x14ac:dyDescent="0.25">
      <c r="A731" s="18"/>
      <c r="B731" s="12"/>
      <c r="C731" s="12"/>
      <c r="D731" s="12"/>
      <c r="E731" s="13"/>
      <c r="F731" s="18"/>
      <c r="G731" s="12"/>
      <c r="H731" s="14">
        <f>IF(OR($B731="",$E731=""),"",SUMIFS($E$6:$E731,$B$6:$B731,$B731,$C$6:$C731,"Crédit")-SUMIFS($E$6:$E731,$B$6:$B731,$B731,$C$6:$C731,"Remboursement"))</f>
      </c>
    </row>
    <row r="732" spans="1:8" x14ac:dyDescent="0.25">
      <c r="A732" s="18"/>
      <c r="B732" s="12"/>
      <c r="C732" s="12"/>
      <c r="D732" s="12"/>
      <c r="E732" s="13"/>
      <c r="F732" s="18"/>
      <c r="G732" s="12"/>
      <c r="H732" s="14">
        <f>IF(OR($B732="",$E732=""),"",SUMIFS($E$6:$E732,$B$6:$B732,$B732,$C$6:$C732,"Crédit")-SUMIFS($E$6:$E732,$B$6:$B732,$B732,$C$6:$C732,"Remboursement"))</f>
      </c>
    </row>
    <row r="733" spans="1:8" x14ac:dyDescent="0.25">
      <c r="A733" s="18"/>
      <c r="B733" s="12"/>
      <c r="C733" s="12"/>
      <c r="D733" s="12"/>
      <c r="E733" s="13"/>
      <c r="F733" s="18"/>
      <c r="G733" s="12"/>
      <c r="H733" s="14">
        <f>IF(OR($B733="",$E733=""),"",SUMIFS($E$6:$E733,$B$6:$B733,$B733,$C$6:$C733,"Crédit")-SUMIFS($E$6:$E733,$B$6:$B733,$B733,$C$6:$C733,"Remboursement"))</f>
      </c>
    </row>
    <row r="734" spans="1:8" x14ac:dyDescent="0.25">
      <c r="A734" s="18"/>
      <c r="B734" s="12"/>
      <c r="C734" s="12"/>
      <c r="D734" s="12"/>
      <c r="E734" s="13"/>
      <c r="F734" s="18"/>
      <c r="G734" s="12"/>
      <c r="H734" s="14">
        <f>IF(OR($B734="",$E734=""),"",SUMIFS($E$6:$E734,$B$6:$B734,$B734,$C$6:$C734,"Crédit")-SUMIFS($E$6:$E734,$B$6:$B734,$B734,$C$6:$C734,"Remboursement"))</f>
      </c>
    </row>
    <row r="735" spans="1:8" x14ac:dyDescent="0.25">
      <c r="A735" s="18"/>
      <c r="B735" s="12"/>
      <c r="C735" s="12"/>
      <c r="D735" s="12"/>
      <c r="E735" s="13"/>
      <c r="F735" s="18"/>
      <c r="G735" s="12"/>
      <c r="H735" s="14">
        <f>IF(OR($B735="",$E735=""),"",SUMIFS($E$6:$E735,$B$6:$B735,$B735,$C$6:$C735,"Crédit")-SUMIFS($E$6:$E735,$B$6:$B735,$B735,$C$6:$C735,"Remboursement"))</f>
      </c>
    </row>
    <row r="736" spans="1:8" x14ac:dyDescent="0.25">
      <c r="A736" s="18"/>
      <c r="B736" s="12"/>
      <c r="C736" s="12"/>
      <c r="D736" s="12"/>
      <c r="E736" s="13"/>
      <c r="F736" s="18"/>
      <c r="G736" s="12"/>
      <c r="H736" s="14">
        <f>IF(OR($B736="",$E736=""),"",SUMIFS($E$6:$E736,$B$6:$B736,$B736,$C$6:$C736,"Crédit")-SUMIFS($E$6:$E736,$B$6:$B736,$B736,$C$6:$C736,"Remboursement"))</f>
      </c>
    </row>
    <row r="737" spans="1:8" x14ac:dyDescent="0.25">
      <c r="A737" s="18"/>
      <c r="B737" s="12"/>
      <c r="C737" s="12"/>
      <c r="D737" s="12"/>
      <c r="E737" s="13"/>
      <c r="F737" s="18"/>
      <c r="G737" s="12"/>
      <c r="H737" s="14">
        <f>IF(OR($B737="",$E737=""),"",SUMIFS($E$6:$E737,$B$6:$B737,$B737,$C$6:$C737,"Crédit")-SUMIFS($E$6:$E737,$B$6:$B737,$B737,$C$6:$C737,"Remboursement"))</f>
      </c>
    </row>
    <row r="738" spans="1:8" x14ac:dyDescent="0.25">
      <c r="A738" s="18"/>
      <c r="B738" s="12"/>
      <c r="C738" s="12"/>
      <c r="D738" s="12"/>
      <c r="E738" s="13"/>
      <c r="F738" s="18"/>
      <c r="G738" s="12"/>
      <c r="H738" s="14">
        <f>IF(OR($B738="",$E738=""),"",SUMIFS($E$6:$E738,$B$6:$B738,$B738,$C$6:$C738,"Crédit")-SUMIFS($E$6:$E738,$B$6:$B738,$B738,$C$6:$C738,"Remboursement"))</f>
      </c>
    </row>
    <row r="739" spans="1:8" x14ac:dyDescent="0.25">
      <c r="A739" s="18"/>
      <c r="B739" s="12"/>
      <c r="C739" s="12"/>
      <c r="D739" s="12"/>
      <c r="E739" s="13"/>
      <c r="F739" s="18"/>
      <c r="G739" s="12"/>
      <c r="H739" s="14">
        <f>IF(OR($B739="",$E739=""),"",SUMIFS($E$6:$E739,$B$6:$B739,$B739,$C$6:$C739,"Crédit")-SUMIFS($E$6:$E739,$B$6:$B739,$B739,$C$6:$C739,"Remboursement"))</f>
      </c>
    </row>
    <row r="740" spans="1:8" x14ac:dyDescent="0.25">
      <c r="A740" s="18"/>
      <c r="B740" s="12"/>
      <c r="C740" s="12"/>
      <c r="D740" s="12"/>
      <c r="E740" s="13"/>
      <c r="F740" s="18"/>
      <c r="G740" s="12"/>
      <c r="H740" s="14">
        <f>IF(OR($B740="",$E740=""),"",SUMIFS($E$6:$E740,$B$6:$B740,$B740,$C$6:$C740,"Crédit")-SUMIFS($E$6:$E740,$B$6:$B740,$B740,$C$6:$C740,"Remboursement"))</f>
      </c>
    </row>
    <row r="741" spans="1:8" x14ac:dyDescent="0.25">
      <c r="A741" s="18"/>
      <c r="B741" s="12"/>
      <c r="C741" s="12"/>
      <c r="D741" s="12"/>
      <c r="E741" s="13"/>
      <c r="F741" s="18"/>
      <c r="G741" s="12"/>
      <c r="H741" s="14">
        <f>IF(OR($B741="",$E741=""),"",SUMIFS($E$6:$E741,$B$6:$B741,$B741,$C$6:$C741,"Crédit")-SUMIFS($E$6:$E741,$B$6:$B741,$B741,$C$6:$C741,"Remboursement"))</f>
      </c>
    </row>
    <row r="742" spans="1:8" x14ac:dyDescent="0.25">
      <c r="A742" s="18"/>
      <c r="B742" s="12"/>
      <c r="C742" s="12"/>
      <c r="D742" s="12"/>
      <c r="E742" s="13"/>
      <c r="F742" s="18"/>
      <c r="G742" s="12"/>
      <c r="H742" s="14">
        <f>IF(OR($B742="",$E742=""),"",SUMIFS($E$6:$E742,$B$6:$B742,$B742,$C$6:$C742,"Crédit")-SUMIFS($E$6:$E742,$B$6:$B742,$B742,$C$6:$C742,"Remboursement"))</f>
      </c>
    </row>
    <row r="743" spans="1:8" x14ac:dyDescent="0.25">
      <c r="A743" s="18"/>
      <c r="B743" s="12"/>
      <c r="C743" s="12"/>
      <c r="D743" s="12"/>
      <c r="E743" s="13"/>
      <c r="F743" s="18"/>
      <c r="G743" s="12"/>
      <c r="H743" s="14">
        <f>IF(OR($B743="",$E743=""),"",SUMIFS($E$6:$E743,$B$6:$B743,$B743,$C$6:$C743,"Crédit")-SUMIFS($E$6:$E743,$B$6:$B743,$B743,$C$6:$C743,"Remboursement"))</f>
      </c>
    </row>
    <row r="744" spans="1:8" x14ac:dyDescent="0.25">
      <c r="A744" s="18"/>
      <c r="B744" s="12"/>
      <c r="C744" s="12"/>
      <c r="D744" s="12"/>
      <c r="E744" s="13"/>
      <c r="F744" s="18"/>
      <c r="G744" s="12"/>
      <c r="H744" s="14">
        <f>IF(OR($B744="",$E744=""),"",SUMIFS($E$6:$E744,$B$6:$B744,$B744,$C$6:$C744,"Crédit")-SUMIFS($E$6:$E744,$B$6:$B744,$B744,$C$6:$C744,"Remboursement"))</f>
      </c>
    </row>
    <row r="745" spans="1:8" x14ac:dyDescent="0.25">
      <c r="A745" s="18"/>
      <c r="B745" s="12"/>
      <c r="C745" s="12"/>
      <c r="D745" s="12"/>
      <c r="E745" s="13"/>
      <c r="F745" s="18"/>
      <c r="G745" s="12"/>
      <c r="H745" s="14">
        <f>IF(OR($B745="",$E745=""),"",SUMIFS($E$6:$E745,$B$6:$B745,$B745,$C$6:$C745,"Crédit")-SUMIFS($E$6:$E745,$B$6:$B745,$B745,$C$6:$C745,"Remboursement"))</f>
      </c>
    </row>
    <row r="746" spans="1:8" x14ac:dyDescent="0.25">
      <c r="A746" s="18"/>
      <c r="B746" s="12"/>
      <c r="C746" s="12"/>
      <c r="D746" s="12"/>
      <c r="E746" s="13"/>
      <c r="F746" s="18"/>
      <c r="G746" s="12"/>
      <c r="H746" s="14">
        <f>IF(OR($B746="",$E746=""),"",SUMIFS($E$6:$E746,$B$6:$B746,$B746,$C$6:$C746,"Crédit")-SUMIFS($E$6:$E746,$B$6:$B746,$B746,$C$6:$C746,"Remboursement"))</f>
      </c>
    </row>
    <row r="747" spans="1:8" x14ac:dyDescent="0.25">
      <c r="A747" s="18"/>
      <c r="B747" s="12"/>
      <c r="C747" s="12"/>
      <c r="D747" s="12"/>
      <c r="E747" s="13"/>
      <c r="F747" s="18"/>
      <c r="G747" s="12"/>
      <c r="H747" s="14">
        <f>IF(OR($B747="",$E747=""),"",SUMIFS($E$6:$E747,$B$6:$B747,$B747,$C$6:$C747,"Crédit")-SUMIFS($E$6:$E747,$B$6:$B747,$B747,$C$6:$C747,"Remboursement"))</f>
      </c>
    </row>
    <row r="748" spans="1:8" x14ac:dyDescent="0.25">
      <c r="A748" s="18"/>
      <c r="B748" s="12"/>
      <c r="C748" s="12"/>
      <c r="D748" s="12"/>
      <c r="E748" s="13"/>
      <c r="F748" s="18"/>
      <c r="G748" s="12"/>
      <c r="H748" s="14">
        <f>IF(OR($B748="",$E748=""),"",SUMIFS($E$6:$E748,$B$6:$B748,$B748,$C$6:$C748,"Crédit")-SUMIFS($E$6:$E748,$B$6:$B748,$B748,$C$6:$C748,"Remboursement"))</f>
      </c>
    </row>
    <row r="749" spans="1:8" x14ac:dyDescent="0.25">
      <c r="A749" s="18"/>
      <c r="B749" s="12"/>
      <c r="C749" s="12"/>
      <c r="D749" s="12"/>
      <c r="E749" s="13"/>
      <c r="F749" s="18"/>
      <c r="G749" s="12"/>
      <c r="H749" s="14">
        <f>IF(OR($B749="",$E749=""),"",SUMIFS($E$6:$E749,$B$6:$B749,$B749,$C$6:$C749,"Crédit")-SUMIFS($E$6:$E749,$B$6:$B749,$B749,$C$6:$C749,"Remboursement"))</f>
      </c>
    </row>
    <row r="750" spans="1:8" x14ac:dyDescent="0.25">
      <c r="A750" s="18"/>
      <c r="B750" s="12"/>
      <c r="C750" s="12"/>
      <c r="D750" s="12"/>
      <c r="E750" s="13"/>
      <c r="F750" s="18"/>
      <c r="G750" s="12"/>
      <c r="H750" s="14">
        <f>IF(OR($B750="",$E750=""),"",SUMIFS($E$6:$E750,$B$6:$B750,$B750,$C$6:$C750,"Crédit")-SUMIFS($E$6:$E750,$B$6:$B750,$B750,$C$6:$C750,"Remboursement"))</f>
      </c>
    </row>
    <row r="751" spans="1:8" x14ac:dyDescent="0.25">
      <c r="A751" s="18"/>
      <c r="B751" s="12"/>
      <c r="C751" s="12"/>
      <c r="D751" s="12"/>
      <c r="E751" s="13"/>
      <c r="F751" s="18"/>
      <c r="G751" s="12"/>
      <c r="H751" s="14">
        <f>IF(OR($B751="",$E751=""),"",SUMIFS($E$6:$E751,$B$6:$B751,$B751,$C$6:$C751,"Crédit")-SUMIFS($E$6:$E751,$B$6:$B751,$B751,$C$6:$C751,"Remboursement"))</f>
      </c>
    </row>
    <row r="752" spans="1:8" x14ac:dyDescent="0.25">
      <c r="A752" s="18"/>
      <c r="B752" s="12"/>
      <c r="C752" s="12"/>
      <c r="D752" s="12"/>
      <c r="E752" s="13"/>
      <c r="F752" s="18"/>
      <c r="G752" s="12"/>
      <c r="H752" s="14">
        <f>IF(OR($B752="",$E752=""),"",SUMIFS($E$6:$E752,$B$6:$B752,$B752,$C$6:$C752,"Crédit")-SUMIFS($E$6:$E752,$B$6:$B752,$B752,$C$6:$C752,"Remboursement"))</f>
      </c>
    </row>
    <row r="753" spans="1:8" x14ac:dyDescent="0.25">
      <c r="A753" s="18"/>
      <c r="B753" s="12"/>
      <c r="C753" s="12"/>
      <c r="D753" s="12"/>
      <c r="E753" s="13"/>
      <c r="F753" s="18"/>
      <c r="G753" s="12"/>
      <c r="H753" s="14">
        <f>IF(OR($B753="",$E753=""),"",SUMIFS($E$6:$E753,$B$6:$B753,$B753,$C$6:$C753,"Crédit")-SUMIFS($E$6:$E753,$B$6:$B753,$B753,$C$6:$C753,"Remboursement"))</f>
      </c>
    </row>
    <row r="754" spans="1:8" x14ac:dyDescent="0.25">
      <c r="A754" s="18"/>
      <c r="B754" s="12"/>
      <c r="C754" s="12"/>
      <c r="D754" s="12"/>
      <c r="E754" s="13"/>
      <c r="F754" s="18"/>
      <c r="G754" s="12"/>
      <c r="H754" s="14">
        <f>IF(OR($B754="",$E754=""),"",SUMIFS($E$6:$E754,$B$6:$B754,$B754,$C$6:$C754,"Crédit")-SUMIFS($E$6:$E754,$B$6:$B754,$B754,$C$6:$C754,"Remboursement"))</f>
      </c>
    </row>
    <row r="755" spans="1:8" x14ac:dyDescent="0.25">
      <c r="A755" s="18"/>
      <c r="B755" s="12"/>
      <c r="C755" s="12"/>
      <c r="D755" s="12"/>
      <c r="E755" s="13"/>
      <c r="F755" s="18"/>
      <c r="G755" s="12"/>
      <c r="H755" s="14">
        <f>IF(OR($B755="",$E755=""),"",SUMIFS($E$6:$E755,$B$6:$B755,$B755,$C$6:$C755,"Crédit")-SUMIFS($E$6:$E755,$B$6:$B755,$B755,$C$6:$C755,"Remboursement"))</f>
      </c>
    </row>
    <row r="756" spans="1:8" x14ac:dyDescent="0.25">
      <c r="A756" s="18"/>
      <c r="B756" s="12"/>
      <c r="C756" s="12"/>
      <c r="D756" s="12"/>
      <c r="E756" s="13"/>
      <c r="F756" s="18"/>
      <c r="G756" s="12"/>
      <c r="H756" s="14">
        <f>IF(OR($B756="",$E756=""),"",SUMIFS($E$6:$E756,$B$6:$B756,$B756,$C$6:$C756,"Crédit")-SUMIFS($E$6:$E756,$B$6:$B756,$B756,$C$6:$C756,"Remboursement"))</f>
      </c>
    </row>
    <row r="757" spans="1:8" x14ac:dyDescent="0.25">
      <c r="A757" s="18"/>
      <c r="B757" s="12"/>
      <c r="C757" s="12"/>
      <c r="D757" s="12"/>
      <c r="E757" s="13"/>
      <c r="F757" s="18"/>
      <c r="G757" s="12"/>
      <c r="H757" s="14">
        <f>IF(OR($B757="",$E757=""),"",SUMIFS($E$6:$E757,$B$6:$B757,$B757,$C$6:$C757,"Crédit")-SUMIFS($E$6:$E757,$B$6:$B757,$B757,$C$6:$C757,"Remboursement"))</f>
      </c>
    </row>
    <row r="758" spans="1:8" x14ac:dyDescent="0.25">
      <c r="A758" s="18"/>
      <c r="B758" s="12"/>
      <c r="C758" s="12"/>
      <c r="D758" s="12"/>
      <c r="E758" s="13"/>
      <c r="F758" s="18"/>
      <c r="G758" s="12"/>
      <c r="H758" s="14">
        <f>IF(OR($B758="",$E758=""),"",SUMIFS($E$6:$E758,$B$6:$B758,$B758,$C$6:$C758,"Crédit")-SUMIFS($E$6:$E758,$B$6:$B758,$B758,$C$6:$C758,"Remboursement"))</f>
      </c>
    </row>
    <row r="759" spans="1:8" x14ac:dyDescent="0.25">
      <c r="A759" s="18"/>
      <c r="B759" s="12"/>
      <c r="C759" s="12"/>
      <c r="D759" s="12"/>
      <c r="E759" s="13"/>
      <c r="F759" s="18"/>
      <c r="G759" s="12"/>
      <c r="H759" s="14">
        <f>IF(OR($B759="",$E759=""),"",SUMIFS($E$6:$E759,$B$6:$B759,$B759,$C$6:$C759,"Crédit")-SUMIFS($E$6:$E759,$B$6:$B759,$B759,$C$6:$C759,"Remboursement"))</f>
      </c>
    </row>
    <row r="760" spans="1:8" x14ac:dyDescent="0.25">
      <c r="A760" s="18"/>
      <c r="B760" s="12"/>
      <c r="C760" s="12"/>
      <c r="D760" s="12"/>
      <c r="E760" s="13"/>
      <c r="F760" s="18"/>
      <c r="G760" s="12"/>
      <c r="H760" s="14">
        <f>IF(OR($B760="",$E760=""),"",SUMIFS($E$6:$E760,$B$6:$B760,$B760,$C$6:$C760,"Crédit")-SUMIFS($E$6:$E760,$B$6:$B760,$B760,$C$6:$C760,"Remboursement"))</f>
      </c>
    </row>
    <row r="761" spans="1:8" x14ac:dyDescent="0.25">
      <c r="A761" s="18"/>
      <c r="B761" s="12"/>
      <c r="C761" s="12"/>
      <c r="D761" s="12"/>
      <c r="E761" s="13"/>
      <c r="F761" s="18"/>
      <c r="G761" s="12"/>
      <c r="H761" s="14">
        <f>IF(OR($B761="",$E761=""),"",SUMIFS($E$6:$E761,$B$6:$B761,$B761,$C$6:$C761,"Crédit")-SUMIFS($E$6:$E761,$B$6:$B761,$B761,$C$6:$C761,"Remboursement"))</f>
      </c>
    </row>
    <row r="762" spans="1:8" x14ac:dyDescent="0.25">
      <c r="A762" s="18"/>
      <c r="B762" s="12"/>
      <c r="C762" s="12"/>
      <c r="D762" s="12"/>
      <c r="E762" s="13"/>
      <c r="F762" s="18"/>
      <c r="G762" s="12"/>
      <c r="H762" s="14">
        <f>IF(OR($B762="",$E762=""),"",SUMIFS($E$6:$E762,$B$6:$B762,$B762,$C$6:$C762,"Crédit")-SUMIFS($E$6:$E762,$B$6:$B762,$B762,$C$6:$C762,"Remboursement"))</f>
      </c>
    </row>
    <row r="763" spans="1:8" x14ac:dyDescent="0.25">
      <c r="A763" s="18"/>
      <c r="B763" s="12"/>
      <c r="C763" s="12"/>
      <c r="D763" s="12"/>
      <c r="E763" s="13"/>
      <c r="F763" s="18"/>
      <c r="G763" s="12"/>
      <c r="H763" s="14">
        <f>IF(OR($B763="",$E763=""),"",SUMIFS($E$6:$E763,$B$6:$B763,$B763,$C$6:$C763,"Crédit")-SUMIFS($E$6:$E763,$B$6:$B763,$B763,$C$6:$C763,"Remboursement"))</f>
      </c>
    </row>
    <row r="764" spans="1:8" x14ac:dyDescent="0.25">
      <c r="A764" s="18"/>
      <c r="B764" s="12"/>
      <c r="C764" s="12"/>
      <c r="D764" s="12"/>
      <c r="E764" s="13"/>
      <c r="F764" s="18"/>
      <c r="G764" s="12"/>
      <c r="H764" s="14">
        <f>IF(OR($B764="",$E764=""),"",SUMIFS($E$6:$E764,$B$6:$B764,$B764,$C$6:$C764,"Crédit")-SUMIFS($E$6:$E764,$B$6:$B764,$B764,$C$6:$C764,"Remboursement"))</f>
      </c>
    </row>
    <row r="765" spans="1:8" x14ac:dyDescent="0.25">
      <c r="A765" s="18"/>
      <c r="B765" s="12"/>
      <c r="C765" s="12"/>
      <c r="D765" s="12"/>
      <c r="E765" s="13"/>
      <c r="F765" s="18"/>
      <c r="G765" s="12"/>
      <c r="H765" s="14">
        <f>IF(OR($B765="",$E765=""),"",SUMIFS($E$6:$E765,$B$6:$B765,$B765,$C$6:$C765,"Crédit")-SUMIFS($E$6:$E765,$B$6:$B765,$B765,$C$6:$C765,"Remboursement"))</f>
      </c>
    </row>
    <row r="766" spans="1:8" x14ac:dyDescent="0.25">
      <c r="A766" s="18"/>
      <c r="B766" s="12"/>
      <c r="C766" s="12"/>
      <c r="D766" s="12"/>
      <c r="E766" s="13"/>
      <c r="F766" s="18"/>
      <c r="G766" s="12"/>
      <c r="H766" s="14">
        <f>IF(OR($B766="",$E766=""),"",SUMIFS($E$6:$E766,$B$6:$B766,$B766,$C$6:$C766,"Crédit")-SUMIFS($E$6:$E766,$B$6:$B766,$B766,$C$6:$C766,"Remboursement"))</f>
      </c>
    </row>
    <row r="767" spans="1:8" x14ac:dyDescent="0.25">
      <c r="A767" s="18"/>
      <c r="B767" s="12"/>
      <c r="C767" s="12"/>
      <c r="D767" s="12"/>
      <c r="E767" s="13"/>
      <c r="F767" s="18"/>
      <c r="G767" s="12"/>
      <c r="H767" s="14">
        <f>IF(OR($B767="",$E767=""),"",SUMIFS($E$6:$E767,$B$6:$B767,$B767,$C$6:$C767,"Crédit")-SUMIFS($E$6:$E767,$B$6:$B767,$B767,$C$6:$C767,"Remboursement"))</f>
      </c>
    </row>
    <row r="768" spans="1:8" x14ac:dyDescent="0.25">
      <c r="A768" s="18"/>
      <c r="B768" s="12"/>
      <c r="C768" s="12"/>
      <c r="D768" s="12"/>
      <c r="E768" s="13"/>
      <c r="F768" s="18"/>
      <c r="G768" s="12"/>
      <c r="H768" s="14">
        <f>IF(OR($B768="",$E768=""),"",SUMIFS($E$6:$E768,$B$6:$B768,$B768,$C$6:$C768,"Crédit")-SUMIFS($E$6:$E768,$B$6:$B768,$B768,$C$6:$C768,"Remboursement"))</f>
      </c>
    </row>
    <row r="769" spans="1:8" x14ac:dyDescent="0.25">
      <c r="A769" s="18"/>
      <c r="B769" s="12"/>
      <c r="C769" s="12"/>
      <c r="D769" s="12"/>
      <c r="E769" s="13"/>
      <c r="F769" s="18"/>
      <c r="G769" s="12"/>
      <c r="H769" s="14">
        <f>IF(OR($B769="",$E769=""),"",SUMIFS($E$6:$E769,$B$6:$B769,$B769,$C$6:$C769,"Crédit")-SUMIFS($E$6:$E769,$B$6:$B769,$B769,$C$6:$C769,"Remboursement"))</f>
      </c>
    </row>
    <row r="770" spans="1:8" x14ac:dyDescent="0.25">
      <c r="A770" s="18"/>
      <c r="B770" s="12"/>
      <c r="C770" s="12"/>
      <c r="D770" s="12"/>
      <c r="E770" s="13"/>
      <c r="F770" s="18"/>
      <c r="G770" s="12"/>
      <c r="H770" s="14">
        <f>IF(OR($B770="",$E770=""),"",SUMIFS($E$6:$E770,$B$6:$B770,$B770,$C$6:$C770,"Crédit")-SUMIFS($E$6:$E770,$B$6:$B770,$B770,$C$6:$C770,"Remboursement"))</f>
      </c>
    </row>
    <row r="771" spans="1:8" x14ac:dyDescent="0.25">
      <c r="A771" s="18"/>
      <c r="B771" s="12"/>
      <c r="C771" s="12"/>
      <c r="D771" s="12"/>
      <c r="E771" s="13"/>
      <c r="F771" s="18"/>
      <c r="G771" s="12"/>
      <c r="H771" s="14">
        <f>IF(OR($B771="",$E771=""),"",SUMIFS($E$6:$E771,$B$6:$B771,$B771,$C$6:$C771,"Crédit")-SUMIFS($E$6:$E771,$B$6:$B771,$B771,$C$6:$C771,"Remboursement"))</f>
      </c>
    </row>
    <row r="772" spans="1:8" x14ac:dyDescent="0.25">
      <c r="A772" s="18"/>
      <c r="B772" s="12"/>
      <c r="C772" s="12"/>
      <c r="D772" s="12"/>
      <c r="E772" s="13"/>
      <c r="F772" s="18"/>
      <c r="G772" s="12"/>
      <c r="H772" s="14">
        <f>IF(OR($B772="",$E772=""),"",SUMIFS($E$6:$E772,$B$6:$B772,$B772,$C$6:$C772,"Crédit")-SUMIFS($E$6:$E772,$B$6:$B772,$B772,$C$6:$C772,"Remboursement"))</f>
      </c>
    </row>
    <row r="773" spans="1:8" x14ac:dyDescent="0.25">
      <c r="A773" s="18"/>
      <c r="B773" s="12"/>
      <c r="C773" s="12"/>
      <c r="D773" s="12"/>
      <c r="E773" s="13"/>
      <c r="F773" s="18"/>
      <c r="G773" s="12"/>
      <c r="H773" s="14">
        <f>IF(OR($B773="",$E773=""),"",SUMIFS($E$6:$E773,$B$6:$B773,$B773,$C$6:$C773,"Crédit")-SUMIFS($E$6:$E773,$B$6:$B773,$B773,$C$6:$C773,"Remboursement"))</f>
      </c>
    </row>
    <row r="774" spans="1:8" x14ac:dyDescent="0.25">
      <c r="A774" s="18"/>
      <c r="B774" s="12"/>
      <c r="C774" s="12"/>
      <c r="D774" s="12"/>
      <c r="E774" s="13"/>
      <c r="F774" s="18"/>
      <c r="G774" s="12"/>
      <c r="H774" s="14">
        <f>IF(OR($B774="",$E774=""),"",SUMIFS($E$6:$E774,$B$6:$B774,$B774,$C$6:$C774,"Crédit")-SUMIFS($E$6:$E774,$B$6:$B774,$B774,$C$6:$C774,"Remboursement"))</f>
      </c>
    </row>
    <row r="775" spans="1:8" x14ac:dyDescent="0.25">
      <c r="A775" s="18"/>
      <c r="B775" s="12"/>
      <c r="C775" s="12"/>
      <c r="D775" s="12"/>
      <c r="E775" s="13"/>
      <c r="F775" s="18"/>
      <c r="G775" s="12"/>
      <c r="H775" s="14">
        <f>IF(OR($B775="",$E775=""),"",SUMIFS($E$6:$E775,$B$6:$B775,$B775,$C$6:$C775,"Crédit")-SUMIFS($E$6:$E775,$B$6:$B775,$B775,$C$6:$C775,"Remboursement"))</f>
      </c>
    </row>
    <row r="776" spans="1:8" x14ac:dyDescent="0.25">
      <c r="A776" s="18"/>
      <c r="B776" s="12"/>
      <c r="C776" s="12"/>
      <c r="D776" s="12"/>
      <c r="E776" s="13"/>
      <c r="F776" s="18"/>
      <c r="G776" s="12"/>
      <c r="H776" s="14">
        <f>IF(OR($B776="",$E776=""),"",SUMIFS($E$6:$E776,$B$6:$B776,$B776,$C$6:$C776,"Crédit")-SUMIFS($E$6:$E776,$B$6:$B776,$B776,$C$6:$C776,"Remboursement"))</f>
      </c>
    </row>
    <row r="777" spans="1:8" x14ac:dyDescent="0.25">
      <c r="A777" s="18"/>
      <c r="B777" s="12"/>
      <c r="C777" s="12"/>
      <c r="D777" s="12"/>
      <c r="E777" s="13"/>
      <c r="F777" s="18"/>
      <c r="G777" s="12"/>
      <c r="H777" s="14">
        <f>IF(OR($B777="",$E777=""),"",SUMIFS($E$6:$E777,$B$6:$B777,$B777,$C$6:$C777,"Crédit")-SUMIFS($E$6:$E777,$B$6:$B777,$B777,$C$6:$C777,"Remboursement"))</f>
      </c>
    </row>
    <row r="778" spans="1:8" x14ac:dyDescent="0.25">
      <c r="A778" s="18"/>
      <c r="B778" s="12"/>
      <c r="C778" s="12"/>
      <c r="D778" s="12"/>
      <c r="E778" s="13"/>
      <c r="F778" s="18"/>
      <c r="G778" s="12"/>
      <c r="H778" s="14">
        <f>IF(OR($B778="",$E778=""),"",SUMIFS($E$6:$E778,$B$6:$B778,$B778,$C$6:$C778,"Crédit")-SUMIFS($E$6:$E778,$B$6:$B778,$B778,$C$6:$C778,"Remboursement"))</f>
      </c>
    </row>
    <row r="779" spans="1:8" x14ac:dyDescent="0.25">
      <c r="A779" s="18"/>
      <c r="B779" s="12"/>
      <c r="C779" s="12"/>
      <c r="D779" s="12"/>
      <c r="E779" s="13"/>
      <c r="F779" s="18"/>
      <c r="G779" s="12"/>
      <c r="H779" s="14">
        <f>IF(OR($B779="",$E779=""),"",SUMIFS($E$6:$E779,$B$6:$B779,$B779,$C$6:$C779,"Crédit")-SUMIFS($E$6:$E779,$B$6:$B779,$B779,$C$6:$C779,"Remboursement"))</f>
      </c>
    </row>
    <row r="780" spans="1:8" x14ac:dyDescent="0.25">
      <c r="A780" s="18"/>
      <c r="B780" s="12"/>
      <c r="C780" s="12"/>
      <c r="D780" s="12"/>
      <c r="E780" s="13"/>
      <c r="F780" s="18"/>
      <c r="G780" s="12"/>
      <c r="H780" s="14">
        <f>IF(OR($B780="",$E780=""),"",SUMIFS($E$6:$E780,$B$6:$B780,$B780,$C$6:$C780,"Crédit")-SUMIFS($E$6:$E780,$B$6:$B780,$B780,$C$6:$C780,"Remboursement"))</f>
      </c>
    </row>
    <row r="781" spans="1:8" x14ac:dyDescent="0.25">
      <c r="A781" s="18"/>
      <c r="B781" s="12"/>
      <c r="C781" s="12"/>
      <c r="D781" s="12"/>
      <c r="E781" s="13"/>
      <c r="F781" s="18"/>
      <c r="G781" s="12"/>
      <c r="H781" s="14">
        <f>IF(OR($B781="",$E781=""),"",SUMIFS($E$6:$E781,$B$6:$B781,$B781,$C$6:$C781,"Crédit")-SUMIFS($E$6:$E781,$B$6:$B781,$B781,$C$6:$C781,"Remboursement"))</f>
      </c>
    </row>
    <row r="782" spans="1:8" x14ac:dyDescent="0.25">
      <c r="A782" s="18"/>
      <c r="B782" s="12"/>
      <c r="C782" s="12"/>
      <c r="D782" s="12"/>
      <c r="E782" s="13"/>
      <c r="F782" s="18"/>
      <c r="G782" s="12"/>
      <c r="H782" s="14">
        <f>IF(OR($B782="",$E782=""),"",SUMIFS($E$6:$E782,$B$6:$B782,$B782,$C$6:$C782,"Crédit")-SUMIFS($E$6:$E782,$B$6:$B782,$B782,$C$6:$C782,"Remboursement"))</f>
      </c>
    </row>
    <row r="783" spans="1:8" x14ac:dyDescent="0.25">
      <c r="A783" s="18"/>
      <c r="B783" s="12"/>
      <c r="C783" s="12"/>
      <c r="D783" s="12"/>
      <c r="E783" s="13"/>
      <c r="F783" s="18"/>
      <c r="G783" s="12"/>
      <c r="H783" s="14">
        <f>IF(OR($B783="",$E783=""),"",SUMIFS($E$6:$E783,$B$6:$B783,$B783,$C$6:$C783,"Crédit")-SUMIFS($E$6:$E783,$B$6:$B783,$B783,$C$6:$C783,"Remboursement"))</f>
      </c>
    </row>
    <row r="784" spans="1:8" x14ac:dyDescent="0.25">
      <c r="A784" s="18"/>
      <c r="B784" s="12"/>
      <c r="C784" s="12"/>
      <c r="D784" s="12"/>
      <c r="E784" s="13"/>
      <c r="F784" s="18"/>
      <c r="G784" s="12"/>
      <c r="H784" s="14">
        <f>IF(OR($B784="",$E784=""),"",SUMIFS($E$6:$E784,$B$6:$B784,$B784,$C$6:$C784,"Crédit")-SUMIFS($E$6:$E784,$B$6:$B784,$B784,$C$6:$C784,"Remboursement"))</f>
      </c>
    </row>
    <row r="785" spans="1:8" x14ac:dyDescent="0.25">
      <c r="A785" s="18"/>
      <c r="B785" s="12"/>
      <c r="C785" s="12"/>
      <c r="D785" s="12"/>
      <c r="E785" s="13"/>
      <c r="F785" s="18"/>
      <c r="G785" s="12"/>
      <c r="H785" s="14">
        <f>IF(OR($B785="",$E785=""),"",SUMIFS($E$6:$E785,$B$6:$B785,$B785,$C$6:$C785,"Crédit")-SUMIFS($E$6:$E785,$B$6:$B785,$B785,$C$6:$C785,"Remboursement"))</f>
      </c>
    </row>
    <row r="786" spans="1:8" x14ac:dyDescent="0.25">
      <c r="A786" s="18"/>
      <c r="B786" s="12"/>
      <c r="C786" s="12"/>
      <c r="D786" s="12"/>
      <c r="E786" s="13"/>
      <c r="F786" s="18"/>
      <c r="G786" s="12"/>
      <c r="H786" s="14">
        <f>IF(OR($B786="",$E786=""),"",SUMIFS($E$6:$E786,$B$6:$B786,$B786,$C$6:$C786,"Crédit")-SUMIFS($E$6:$E786,$B$6:$B786,$B786,$C$6:$C786,"Remboursement"))</f>
      </c>
    </row>
    <row r="787" spans="1:8" x14ac:dyDescent="0.25">
      <c r="A787" s="18"/>
      <c r="B787" s="12"/>
      <c r="C787" s="12"/>
      <c r="D787" s="12"/>
      <c r="E787" s="13"/>
      <c r="F787" s="18"/>
      <c r="G787" s="12"/>
      <c r="H787" s="14">
        <f>IF(OR($B787="",$E787=""),"",SUMIFS($E$6:$E787,$B$6:$B787,$B787,$C$6:$C787,"Crédit")-SUMIFS($E$6:$E787,$B$6:$B787,$B787,$C$6:$C787,"Remboursement"))</f>
      </c>
    </row>
    <row r="788" spans="1:8" x14ac:dyDescent="0.25">
      <c r="A788" s="18"/>
      <c r="B788" s="12"/>
      <c r="C788" s="12"/>
      <c r="D788" s="12"/>
      <c r="E788" s="13"/>
      <c r="F788" s="18"/>
      <c r="G788" s="12"/>
      <c r="H788" s="14">
        <f>IF(OR($B788="",$E788=""),"",SUMIFS($E$6:$E788,$B$6:$B788,$B788,$C$6:$C788,"Crédit")-SUMIFS($E$6:$E788,$B$6:$B788,$B788,$C$6:$C788,"Remboursement"))</f>
      </c>
    </row>
    <row r="789" spans="1:8" x14ac:dyDescent="0.25">
      <c r="A789" s="18"/>
      <c r="B789" s="12"/>
      <c r="C789" s="12"/>
      <c r="D789" s="12"/>
      <c r="E789" s="13"/>
      <c r="F789" s="18"/>
      <c r="G789" s="12"/>
      <c r="H789" s="14">
        <f>IF(OR($B789="",$E789=""),"",SUMIFS($E$6:$E789,$B$6:$B789,$B789,$C$6:$C789,"Crédit")-SUMIFS($E$6:$E789,$B$6:$B789,$B789,$C$6:$C789,"Remboursement"))</f>
      </c>
    </row>
    <row r="790" spans="1:8" x14ac:dyDescent="0.25">
      <c r="A790" s="18"/>
      <c r="B790" s="12"/>
      <c r="C790" s="12"/>
      <c r="D790" s="12"/>
      <c r="E790" s="13"/>
      <c r="F790" s="18"/>
      <c r="G790" s="12"/>
      <c r="H790" s="14">
        <f>IF(OR($B790="",$E790=""),"",SUMIFS($E$6:$E790,$B$6:$B790,$B790,$C$6:$C790,"Crédit")-SUMIFS($E$6:$E790,$B$6:$B790,$B790,$C$6:$C790,"Remboursement"))</f>
      </c>
    </row>
    <row r="791" spans="1:8" x14ac:dyDescent="0.25">
      <c r="A791" s="18"/>
      <c r="B791" s="12"/>
      <c r="C791" s="12"/>
      <c r="D791" s="12"/>
      <c r="E791" s="13"/>
      <c r="F791" s="18"/>
      <c r="G791" s="12"/>
      <c r="H791" s="14">
        <f>IF(OR($B791="",$E791=""),"",SUMIFS($E$6:$E791,$B$6:$B791,$B791,$C$6:$C791,"Crédit")-SUMIFS($E$6:$E791,$B$6:$B791,$B791,$C$6:$C791,"Remboursement"))</f>
      </c>
    </row>
    <row r="792" spans="1:8" x14ac:dyDescent="0.25">
      <c r="A792" s="18"/>
      <c r="B792" s="12"/>
      <c r="C792" s="12"/>
      <c r="D792" s="12"/>
      <c r="E792" s="13"/>
      <c r="F792" s="18"/>
      <c r="G792" s="12"/>
      <c r="H792" s="14">
        <f>IF(OR($B792="",$E792=""),"",SUMIFS($E$6:$E792,$B$6:$B792,$B792,$C$6:$C792,"Crédit")-SUMIFS($E$6:$E792,$B$6:$B792,$B792,$C$6:$C792,"Remboursement"))</f>
      </c>
    </row>
    <row r="793" spans="1:8" x14ac:dyDescent="0.25">
      <c r="A793" s="18"/>
      <c r="B793" s="12"/>
      <c r="C793" s="12"/>
      <c r="D793" s="12"/>
      <c r="E793" s="13"/>
      <c r="F793" s="18"/>
      <c r="G793" s="12"/>
      <c r="H793" s="14">
        <f>IF(OR($B793="",$E793=""),"",SUMIFS($E$6:$E793,$B$6:$B793,$B793,$C$6:$C793,"Crédit")-SUMIFS($E$6:$E793,$B$6:$B793,$B793,$C$6:$C793,"Remboursement"))</f>
      </c>
    </row>
    <row r="794" spans="1:8" x14ac:dyDescent="0.25">
      <c r="A794" s="18"/>
      <c r="B794" s="12"/>
      <c r="C794" s="12"/>
      <c r="D794" s="12"/>
      <c r="E794" s="13"/>
      <c r="F794" s="18"/>
      <c r="G794" s="12"/>
      <c r="H794" s="14">
        <f>IF(OR($B794="",$E794=""),"",SUMIFS($E$6:$E794,$B$6:$B794,$B794,$C$6:$C794,"Crédit")-SUMIFS($E$6:$E794,$B$6:$B794,$B794,$C$6:$C794,"Remboursement"))</f>
      </c>
    </row>
    <row r="795" spans="1:8" x14ac:dyDescent="0.25">
      <c r="A795" s="18"/>
      <c r="B795" s="12"/>
      <c r="C795" s="12"/>
      <c r="D795" s="12"/>
      <c r="E795" s="13"/>
      <c r="F795" s="18"/>
      <c r="G795" s="12"/>
      <c r="H795" s="14">
        <f>IF(OR($B795="",$E795=""),"",SUMIFS($E$6:$E795,$B$6:$B795,$B795,$C$6:$C795,"Crédit")-SUMIFS($E$6:$E795,$B$6:$B795,$B795,$C$6:$C795,"Remboursement"))</f>
      </c>
    </row>
    <row r="796" spans="1:8" x14ac:dyDescent="0.25">
      <c r="A796" s="18"/>
      <c r="B796" s="12"/>
      <c r="C796" s="12"/>
      <c r="D796" s="12"/>
      <c r="E796" s="13"/>
      <c r="F796" s="18"/>
      <c r="G796" s="12"/>
      <c r="H796" s="14">
        <f>IF(OR($B796="",$E796=""),"",SUMIFS($E$6:$E796,$B$6:$B796,$B796,$C$6:$C796,"Crédit")-SUMIFS($E$6:$E796,$B$6:$B796,$B796,$C$6:$C796,"Remboursement"))</f>
      </c>
    </row>
    <row r="797" spans="1:8" x14ac:dyDescent="0.25">
      <c r="A797" s="18"/>
      <c r="B797" s="12"/>
      <c r="C797" s="12"/>
      <c r="D797" s="12"/>
      <c r="E797" s="13"/>
      <c r="F797" s="18"/>
      <c r="G797" s="12"/>
      <c r="H797" s="14">
        <f>IF(OR($B797="",$E797=""),"",SUMIFS($E$6:$E797,$B$6:$B797,$B797,$C$6:$C797,"Crédit")-SUMIFS($E$6:$E797,$B$6:$B797,$B797,$C$6:$C797,"Remboursement"))</f>
      </c>
    </row>
    <row r="798" spans="1:8" x14ac:dyDescent="0.25">
      <c r="A798" s="18"/>
      <c r="B798" s="12"/>
      <c r="C798" s="12"/>
      <c r="D798" s="12"/>
      <c r="E798" s="13"/>
      <c r="F798" s="18"/>
      <c r="G798" s="12"/>
      <c r="H798" s="14">
        <f>IF(OR($B798="",$E798=""),"",SUMIFS($E$6:$E798,$B$6:$B798,$B798,$C$6:$C798,"Crédit")-SUMIFS($E$6:$E798,$B$6:$B798,$B798,$C$6:$C798,"Remboursement"))</f>
      </c>
    </row>
    <row r="799" spans="1:8" x14ac:dyDescent="0.25">
      <c r="A799" s="18"/>
      <c r="B799" s="12"/>
      <c r="C799" s="12"/>
      <c r="D799" s="12"/>
      <c r="E799" s="13"/>
      <c r="F799" s="18"/>
      <c r="G799" s="12"/>
      <c r="H799" s="14">
        <f>IF(OR($B799="",$E799=""),"",SUMIFS($E$6:$E799,$B$6:$B799,$B799,$C$6:$C799,"Crédit")-SUMIFS($E$6:$E799,$B$6:$B799,$B799,$C$6:$C799,"Remboursement"))</f>
      </c>
    </row>
    <row r="800" spans="1:8" x14ac:dyDescent="0.25">
      <c r="A800" s="18"/>
      <c r="B800" s="12"/>
      <c r="C800" s="12"/>
      <c r="D800" s="12"/>
      <c r="E800" s="13"/>
      <c r="F800" s="18"/>
      <c r="G800" s="12"/>
      <c r="H800" s="14">
        <f>IF(OR($B800="",$E800=""),"",SUMIFS($E$6:$E800,$B$6:$B800,$B800,$C$6:$C800,"Crédit")-SUMIFS($E$6:$E800,$B$6:$B800,$B800,$C$6:$C800,"Remboursement"))</f>
      </c>
    </row>
    <row r="801" spans="1:8" x14ac:dyDescent="0.25">
      <c r="A801" s="18"/>
      <c r="B801" s="12"/>
      <c r="C801" s="12"/>
      <c r="D801" s="12"/>
      <c r="E801" s="13"/>
      <c r="F801" s="18"/>
      <c r="G801" s="12"/>
      <c r="H801" s="14">
        <f>IF(OR($B801="",$E801=""),"",SUMIFS($E$6:$E801,$B$6:$B801,$B801,$C$6:$C801,"Crédit")-SUMIFS($E$6:$E801,$B$6:$B801,$B801,$C$6:$C801,"Remboursement"))</f>
      </c>
    </row>
    <row r="802" spans="1:8" x14ac:dyDescent="0.25">
      <c r="A802" s="18"/>
      <c r="B802" s="12"/>
      <c r="C802" s="12"/>
      <c r="D802" s="12"/>
      <c r="E802" s="13"/>
      <c r="F802" s="18"/>
      <c r="G802" s="12"/>
      <c r="H802" s="14">
        <f>IF(OR($B802="",$E802=""),"",SUMIFS($E$6:$E802,$B$6:$B802,$B802,$C$6:$C802,"Crédit")-SUMIFS($E$6:$E802,$B$6:$B802,$B802,$C$6:$C802,"Remboursement"))</f>
      </c>
    </row>
    <row r="803" spans="1:8" x14ac:dyDescent="0.25">
      <c r="A803" s="18"/>
      <c r="B803" s="12"/>
      <c r="C803" s="12"/>
      <c r="D803" s="12"/>
      <c r="E803" s="13"/>
      <c r="F803" s="18"/>
      <c r="G803" s="12"/>
      <c r="H803" s="14">
        <f>IF(OR($B803="",$E803=""),"",SUMIFS($E$6:$E803,$B$6:$B803,$B803,$C$6:$C803,"Crédit")-SUMIFS($E$6:$E803,$B$6:$B803,$B803,$C$6:$C803,"Remboursement"))</f>
      </c>
    </row>
    <row r="804" spans="1:8" x14ac:dyDescent="0.25">
      <c r="A804" s="18"/>
      <c r="B804" s="12"/>
      <c r="C804" s="12"/>
      <c r="D804" s="12"/>
      <c r="E804" s="13"/>
      <c r="F804" s="18"/>
      <c r="G804" s="12"/>
      <c r="H804" s="14">
        <f>IF(OR($B804="",$E804=""),"",SUMIFS($E$6:$E804,$B$6:$B804,$B804,$C$6:$C804,"Crédit")-SUMIFS($E$6:$E804,$B$6:$B804,$B804,$C$6:$C804,"Remboursement"))</f>
      </c>
    </row>
    <row r="805" spans="1:8" x14ac:dyDescent="0.25">
      <c r="A805" s="18"/>
      <c r="B805" s="12"/>
      <c r="C805" s="12"/>
      <c r="D805" s="12"/>
      <c r="E805" s="13"/>
      <c r="F805" s="18"/>
      <c r="G805" s="12"/>
      <c r="H805" s="14">
        <f>IF(OR($B805="",$E805=""),"",SUMIFS($E$6:$E805,$B$6:$B805,$B805,$C$6:$C805,"Crédit")-SUMIFS($E$6:$E805,$B$6:$B805,$B805,$C$6:$C805,"Remboursement"))</f>
      </c>
    </row>
    <row r="806" spans="1:8" x14ac:dyDescent="0.25">
      <c r="A806" s="18"/>
      <c r="B806" s="12"/>
      <c r="C806" s="12"/>
      <c r="D806" s="12"/>
      <c r="E806" s="13"/>
      <c r="F806" s="18"/>
      <c r="G806" s="12"/>
      <c r="H806" s="14">
        <f>IF(OR($B806="",$E806=""),"",SUMIFS($E$6:$E806,$B$6:$B806,$B806,$C$6:$C806,"Crédit")-SUMIFS($E$6:$E806,$B$6:$B806,$B806,$C$6:$C806,"Remboursement"))</f>
      </c>
    </row>
    <row r="807" spans="1:8" x14ac:dyDescent="0.25">
      <c r="A807" s="18"/>
      <c r="B807" s="12"/>
      <c r="C807" s="12"/>
      <c r="D807" s="12"/>
      <c r="E807" s="13"/>
      <c r="F807" s="18"/>
      <c r="G807" s="12"/>
      <c r="H807" s="14">
        <f>IF(OR($B807="",$E807=""),"",SUMIFS($E$6:$E807,$B$6:$B807,$B807,$C$6:$C807,"Crédit")-SUMIFS($E$6:$E807,$B$6:$B807,$B807,$C$6:$C807,"Remboursement"))</f>
      </c>
    </row>
    <row r="808" spans="1:8" x14ac:dyDescent="0.25">
      <c r="A808" s="18"/>
      <c r="B808" s="12"/>
      <c r="C808" s="12"/>
      <c r="D808" s="12"/>
      <c r="E808" s="13"/>
      <c r="F808" s="18"/>
      <c r="G808" s="12"/>
      <c r="H808" s="14">
        <f>IF(OR($B808="",$E808=""),"",SUMIFS($E$6:$E808,$B$6:$B808,$B808,$C$6:$C808,"Crédit")-SUMIFS($E$6:$E808,$B$6:$B808,$B808,$C$6:$C808,"Remboursement"))</f>
      </c>
    </row>
    <row r="809" spans="1:8" x14ac:dyDescent="0.25">
      <c r="A809" s="18"/>
      <c r="B809" s="12"/>
      <c r="C809" s="12"/>
      <c r="D809" s="12"/>
      <c r="E809" s="13"/>
      <c r="F809" s="18"/>
      <c r="G809" s="12"/>
      <c r="H809" s="14">
        <f>IF(OR($B809="",$E809=""),"",SUMIFS($E$6:$E809,$B$6:$B809,$B809,$C$6:$C809,"Crédit")-SUMIFS($E$6:$E809,$B$6:$B809,$B809,$C$6:$C809,"Remboursement"))</f>
      </c>
    </row>
    <row r="810" spans="1:8" x14ac:dyDescent="0.25">
      <c r="A810" s="18"/>
      <c r="B810" s="12"/>
      <c r="C810" s="12"/>
      <c r="D810" s="12"/>
      <c r="E810" s="13"/>
      <c r="F810" s="18"/>
      <c r="G810" s="12"/>
      <c r="H810" s="14">
        <f>IF(OR($B810="",$E810=""),"",SUMIFS($E$6:$E810,$B$6:$B810,$B810,$C$6:$C810,"Crédit")-SUMIFS($E$6:$E810,$B$6:$B810,$B810,$C$6:$C810,"Remboursement"))</f>
      </c>
    </row>
    <row r="811" spans="1:8" x14ac:dyDescent="0.25">
      <c r="A811" s="18"/>
      <c r="B811" s="12"/>
      <c r="C811" s="12"/>
      <c r="D811" s="12"/>
      <c r="E811" s="13"/>
      <c r="F811" s="18"/>
      <c r="G811" s="12"/>
      <c r="H811" s="14">
        <f>IF(OR($B811="",$E811=""),"",SUMIFS($E$6:$E811,$B$6:$B811,$B811,$C$6:$C811,"Crédit")-SUMIFS($E$6:$E811,$B$6:$B811,$B811,$C$6:$C811,"Remboursement"))</f>
      </c>
    </row>
    <row r="812" spans="1:8" x14ac:dyDescent="0.25">
      <c r="A812" s="18"/>
      <c r="B812" s="12"/>
      <c r="C812" s="12"/>
      <c r="D812" s="12"/>
      <c r="E812" s="13"/>
      <c r="F812" s="18"/>
      <c r="G812" s="12"/>
      <c r="H812" s="14">
        <f>IF(OR($B812="",$E812=""),"",SUMIFS($E$6:$E812,$B$6:$B812,$B812,$C$6:$C812,"Crédit")-SUMIFS($E$6:$E812,$B$6:$B812,$B812,$C$6:$C812,"Remboursement"))</f>
      </c>
    </row>
    <row r="813" spans="1:8" x14ac:dyDescent="0.25">
      <c r="A813" s="18"/>
      <c r="B813" s="12"/>
      <c r="C813" s="12"/>
      <c r="D813" s="12"/>
      <c r="E813" s="13"/>
      <c r="F813" s="18"/>
      <c r="G813" s="12"/>
      <c r="H813" s="14">
        <f>IF(OR($B813="",$E813=""),"",SUMIFS($E$6:$E813,$B$6:$B813,$B813,$C$6:$C813,"Crédit")-SUMIFS($E$6:$E813,$B$6:$B813,$B813,$C$6:$C813,"Remboursement"))</f>
      </c>
    </row>
    <row r="814" spans="1:8" x14ac:dyDescent="0.25">
      <c r="A814" s="18"/>
      <c r="B814" s="12"/>
      <c r="C814" s="12"/>
      <c r="D814" s="12"/>
      <c r="E814" s="13"/>
      <c r="F814" s="18"/>
      <c r="G814" s="12"/>
      <c r="H814" s="14">
        <f>IF(OR($B814="",$E814=""),"",SUMIFS($E$6:$E814,$B$6:$B814,$B814,$C$6:$C814,"Crédit")-SUMIFS($E$6:$E814,$B$6:$B814,$B814,$C$6:$C814,"Remboursement"))</f>
      </c>
    </row>
    <row r="815" spans="1:8" x14ac:dyDescent="0.25">
      <c r="A815" s="18"/>
      <c r="B815" s="12"/>
      <c r="C815" s="12"/>
      <c r="D815" s="12"/>
      <c r="E815" s="13"/>
      <c r="F815" s="18"/>
      <c r="G815" s="12"/>
      <c r="H815" s="14">
        <f>IF(OR($B815="",$E815=""),"",SUMIFS($E$6:$E815,$B$6:$B815,$B815,$C$6:$C815,"Crédit")-SUMIFS($E$6:$E815,$B$6:$B815,$B815,$C$6:$C815,"Remboursement"))</f>
      </c>
    </row>
    <row r="816" spans="1:8" x14ac:dyDescent="0.25">
      <c r="A816" s="18"/>
      <c r="B816" s="12"/>
      <c r="C816" s="12"/>
      <c r="D816" s="12"/>
      <c r="E816" s="13"/>
      <c r="F816" s="18"/>
      <c r="G816" s="12"/>
      <c r="H816" s="14">
        <f>IF(OR($B816="",$E816=""),"",SUMIFS($E$6:$E816,$B$6:$B816,$B816,$C$6:$C816,"Crédit")-SUMIFS($E$6:$E816,$B$6:$B816,$B816,$C$6:$C816,"Remboursement"))</f>
      </c>
    </row>
    <row r="817" spans="1:8" x14ac:dyDescent="0.25">
      <c r="A817" s="18"/>
      <c r="B817" s="12"/>
      <c r="C817" s="12"/>
      <c r="D817" s="12"/>
      <c r="E817" s="13"/>
      <c r="F817" s="18"/>
      <c r="G817" s="12"/>
      <c r="H817" s="14">
        <f>IF(OR($B817="",$E817=""),"",SUMIFS($E$6:$E817,$B$6:$B817,$B817,$C$6:$C817,"Crédit")-SUMIFS($E$6:$E817,$B$6:$B817,$B817,$C$6:$C817,"Remboursement"))</f>
      </c>
    </row>
    <row r="818" spans="1:8" x14ac:dyDescent="0.25">
      <c r="A818" s="18"/>
      <c r="B818" s="12"/>
      <c r="C818" s="12"/>
      <c r="D818" s="12"/>
      <c r="E818" s="13"/>
      <c r="F818" s="18"/>
      <c r="G818" s="12"/>
      <c r="H818" s="14">
        <f>IF(OR($B818="",$E818=""),"",SUMIFS($E$6:$E818,$B$6:$B818,$B818,$C$6:$C818,"Crédit")-SUMIFS($E$6:$E818,$B$6:$B818,$B818,$C$6:$C818,"Remboursement"))</f>
      </c>
    </row>
    <row r="819" spans="1:8" x14ac:dyDescent="0.25">
      <c r="A819" s="18"/>
      <c r="B819" s="12"/>
      <c r="C819" s="12"/>
      <c r="D819" s="12"/>
      <c r="E819" s="13"/>
      <c r="F819" s="18"/>
      <c r="G819" s="12"/>
      <c r="H819" s="14">
        <f>IF(OR($B819="",$E819=""),"",SUMIFS($E$6:$E819,$B$6:$B819,$B819,$C$6:$C819,"Crédit")-SUMIFS($E$6:$E819,$B$6:$B819,$B819,$C$6:$C819,"Remboursement"))</f>
      </c>
    </row>
    <row r="820" spans="1:8" x14ac:dyDescent="0.25">
      <c r="A820" s="18"/>
      <c r="B820" s="12"/>
      <c r="C820" s="12"/>
      <c r="D820" s="12"/>
      <c r="E820" s="13"/>
      <c r="F820" s="18"/>
      <c r="G820" s="12"/>
      <c r="H820" s="14">
        <f>IF(OR($B820="",$E820=""),"",SUMIFS($E$6:$E820,$B$6:$B820,$B820,$C$6:$C820,"Crédit")-SUMIFS($E$6:$E820,$B$6:$B820,$B820,$C$6:$C820,"Remboursement"))</f>
      </c>
    </row>
    <row r="821" spans="1:8" x14ac:dyDescent="0.25">
      <c r="A821" s="18"/>
      <c r="B821" s="12"/>
      <c r="C821" s="12"/>
      <c r="D821" s="12"/>
      <c r="E821" s="13"/>
      <c r="F821" s="18"/>
      <c r="G821" s="12"/>
      <c r="H821" s="14">
        <f>IF(OR($B821="",$E821=""),"",SUMIFS($E$6:$E821,$B$6:$B821,$B821,$C$6:$C821,"Crédit")-SUMIFS($E$6:$E821,$B$6:$B821,$B821,$C$6:$C821,"Remboursement"))</f>
      </c>
    </row>
    <row r="822" spans="1:8" x14ac:dyDescent="0.25">
      <c r="A822" s="18"/>
      <c r="B822" s="12"/>
      <c r="C822" s="12"/>
      <c r="D822" s="12"/>
      <c r="E822" s="13"/>
      <c r="F822" s="18"/>
      <c r="G822" s="12"/>
      <c r="H822" s="14">
        <f>IF(OR($B822="",$E822=""),"",SUMIFS($E$6:$E822,$B$6:$B822,$B822,$C$6:$C822,"Crédit")-SUMIFS($E$6:$E822,$B$6:$B822,$B822,$C$6:$C822,"Remboursement"))</f>
      </c>
    </row>
    <row r="823" spans="1:8" x14ac:dyDescent="0.25">
      <c r="A823" s="18"/>
      <c r="B823" s="12"/>
      <c r="C823" s="12"/>
      <c r="D823" s="12"/>
      <c r="E823" s="13"/>
      <c r="F823" s="18"/>
      <c r="G823" s="12"/>
      <c r="H823" s="14">
        <f>IF(OR($B823="",$E823=""),"",SUMIFS($E$6:$E823,$B$6:$B823,$B823,$C$6:$C823,"Crédit")-SUMIFS($E$6:$E823,$B$6:$B823,$B823,$C$6:$C823,"Remboursement"))</f>
      </c>
    </row>
    <row r="824" spans="1:8" x14ac:dyDescent="0.25">
      <c r="A824" s="18"/>
      <c r="B824" s="12"/>
      <c r="C824" s="12"/>
      <c r="D824" s="12"/>
      <c r="E824" s="13"/>
      <c r="F824" s="18"/>
      <c r="G824" s="12"/>
      <c r="H824" s="14">
        <f>IF(OR($B824="",$E824=""),"",SUMIFS($E$6:$E824,$B$6:$B824,$B824,$C$6:$C824,"Crédit")-SUMIFS($E$6:$E824,$B$6:$B824,$B824,$C$6:$C824,"Remboursement"))</f>
      </c>
    </row>
    <row r="825" spans="1:8" x14ac:dyDescent="0.25">
      <c r="A825" s="18"/>
      <c r="B825" s="12"/>
      <c r="C825" s="12"/>
      <c r="D825" s="12"/>
      <c r="E825" s="13"/>
      <c r="F825" s="18"/>
      <c r="G825" s="12"/>
      <c r="H825" s="14">
        <f>IF(OR($B825="",$E825=""),"",SUMIFS($E$6:$E825,$B$6:$B825,$B825,$C$6:$C825,"Crédit")-SUMIFS($E$6:$E825,$B$6:$B825,$B825,$C$6:$C825,"Remboursement"))</f>
      </c>
    </row>
    <row r="826" spans="1:8" x14ac:dyDescent="0.25">
      <c r="A826" s="18"/>
      <c r="B826" s="12"/>
      <c r="C826" s="12"/>
      <c r="D826" s="12"/>
      <c r="E826" s="13"/>
      <c r="F826" s="18"/>
      <c r="G826" s="12"/>
      <c r="H826" s="14">
        <f>IF(OR($B826="",$E826=""),"",SUMIFS($E$6:$E826,$B$6:$B826,$B826,$C$6:$C826,"Crédit")-SUMIFS($E$6:$E826,$B$6:$B826,$B826,$C$6:$C826,"Remboursement"))</f>
      </c>
    </row>
    <row r="827" spans="1:8" x14ac:dyDescent="0.25">
      <c r="A827" s="18"/>
      <c r="B827" s="12"/>
      <c r="C827" s="12"/>
      <c r="D827" s="12"/>
      <c r="E827" s="13"/>
      <c r="F827" s="18"/>
      <c r="G827" s="12"/>
      <c r="H827" s="14">
        <f>IF(OR($B827="",$E827=""),"",SUMIFS($E$6:$E827,$B$6:$B827,$B827,$C$6:$C827,"Crédit")-SUMIFS($E$6:$E827,$B$6:$B827,$B827,$C$6:$C827,"Remboursement"))</f>
      </c>
    </row>
    <row r="828" spans="1:8" x14ac:dyDescent="0.25">
      <c r="A828" s="18"/>
      <c r="B828" s="12"/>
      <c r="C828" s="12"/>
      <c r="D828" s="12"/>
      <c r="E828" s="13"/>
      <c r="F828" s="18"/>
      <c r="G828" s="12"/>
      <c r="H828" s="14">
        <f>IF(OR($B828="",$E828=""),"",SUMIFS($E$6:$E828,$B$6:$B828,$B828,$C$6:$C828,"Crédit")-SUMIFS($E$6:$E828,$B$6:$B828,$B828,$C$6:$C828,"Remboursement"))</f>
      </c>
    </row>
    <row r="829" spans="1:8" x14ac:dyDescent="0.25">
      <c r="A829" s="18"/>
      <c r="B829" s="12"/>
      <c r="C829" s="12"/>
      <c r="D829" s="12"/>
      <c r="E829" s="13"/>
      <c r="F829" s="18"/>
      <c r="G829" s="12"/>
      <c r="H829" s="14">
        <f>IF(OR($B829="",$E829=""),"",SUMIFS($E$6:$E829,$B$6:$B829,$B829,$C$6:$C829,"Crédit")-SUMIFS($E$6:$E829,$B$6:$B829,$B829,$C$6:$C829,"Remboursement"))</f>
      </c>
    </row>
    <row r="830" spans="1:8" x14ac:dyDescent="0.25">
      <c r="A830" s="18"/>
      <c r="B830" s="12"/>
      <c r="C830" s="12"/>
      <c r="D830" s="12"/>
      <c r="E830" s="13"/>
      <c r="F830" s="18"/>
      <c r="G830" s="12"/>
      <c r="H830" s="14">
        <f>IF(OR($B830="",$E830=""),"",SUMIFS($E$6:$E830,$B$6:$B830,$B830,$C$6:$C830,"Crédit")-SUMIFS($E$6:$E830,$B$6:$B830,$B830,$C$6:$C830,"Remboursement"))</f>
      </c>
    </row>
    <row r="831" spans="1:8" x14ac:dyDescent="0.25">
      <c r="A831" s="18"/>
      <c r="B831" s="12"/>
      <c r="C831" s="12"/>
      <c r="D831" s="12"/>
      <c r="E831" s="13"/>
      <c r="F831" s="18"/>
      <c r="G831" s="12"/>
      <c r="H831" s="14">
        <f>IF(OR($B831="",$E831=""),"",SUMIFS($E$6:$E831,$B$6:$B831,$B831,$C$6:$C831,"Crédit")-SUMIFS($E$6:$E831,$B$6:$B831,$B831,$C$6:$C831,"Remboursement"))</f>
      </c>
    </row>
    <row r="832" spans="1:8" x14ac:dyDescent="0.25">
      <c r="A832" s="18"/>
      <c r="B832" s="12"/>
      <c r="C832" s="12"/>
      <c r="D832" s="12"/>
      <c r="E832" s="13"/>
      <c r="F832" s="18"/>
      <c r="G832" s="12"/>
      <c r="H832" s="14">
        <f>IF(OR($B832="",$E832=""),"",SUMIFS($E$6:$E832,$B$6:$B832,$B832,$C$6:$C832,"Crédit")-SUMIFS($E$6:$E832,$B$6:$B832,$B832,$C$6:$C832,"Remboursement"))</f>
      </c>
    </row>
    <row r="833" spans="1:8" x14ac:dyDescent="0.25">
      <c r="A833" s="18"/>
      <c r="B833" s="12"/>
      <c r="C833" s="12"/>
      <c r="D833" s="12"/>
      <c r="E833" s="13"/>
      <c r="F833" s="18"/>
      <c r="G833" s="12"/>
      <c r="H833" s="14">
        <f>IF(OR($B833="",$E833=""),"",SUMIFS($E$6:$E833,$B$6:$B833,$B833,$C$6:$C833,"Crédit")-SUMIFS($E$6:$E833,$B$6:$B833,$B833,$C$6:$C833,"Remboursement"))</f>
      </c>
    </row>
    <row r="834" spans="1:8" x14ac:dyDescent="0.25">
      <c r="A834" s="18"/>
      <c r="B834" s="12"/>
      <c r="C834" s="12"/>
      <c r="D834" s="12"/>
      <c r="E834" s="13"/>
      <c r="F834" s="18"/>
      <c r="G834" s="12"/>
      <c r="H834" s="14">
        <f>IF(OR($B834="",$E834=""),"",SUMIFS($E$6:$E834,$B$6:$B834,$B834,$C$6:$C834,"Crédit")-SUMIFS($E$6:$E834,$B$6:$B834,$B834,$C$6:$C834,"Remboursement"))</f>
      </c>
    </row>
    <row r="835" spans="1:8" x14ac:dyDescent="0.25">
      <c r="A835" s="18"/>
      <c r="B835" s="12"/>
      <c r="C835" s="12"/>
      <c r="D835" s="12"/>
      <c r="E835" s="13"/>
      <c r="F835" s="18"/>
      <c r="G835" s="12"/>
      <c r="H835" s="14">
        <f>IF(OR($B835="",$E835=""),"",SUMIFS($E$6:$E835,$B$6:$B835,$B835,$C$6:$C835,"Crédit")-SUMIFS($E$6:$E835,$B$6:$B835,$B835,$C$6:$C835,"Remboursement"))</f>
      </c>
    </row>
    <row r="836" spans="1:8" x14ac:dyDescent="0.25">
      <c r="A836" s="18"/>
      <c r="B836" s="12"/>
      <c r="C836" s="12"/>
      <c r="D836" s="12"/>
      <c r="E836" s="13"/>
      <c r="F836" s="18"/>
      <c r="G836" s="12"/>
      <c r="H836" s="14">
        <f>IF(OR($B836="",$E836=""),"",SUMIFS($E$6:$E836,$B$6:$B836,$B836,$C$6:$C836,"Crédit")-SUMIFS($E$6:$E836,$B$6:$B836,$B836,$C$6:$C836,"Remboursement"))</f>
      </c>
    </row>
    <row r="837" spans="1:8" x14ac:dyDescent="0.25">
      <c r="A837" s="18"/>
      <c r="B837" s="12"/>
      <c r="C837" s="12"/>
      <c r="D837" s="12"/>
      <c r="E837" s="13"/>
      <c r="F837" s="18"/>
      <c r="G837" s="12"/>
      <c r="H837" s="14">
        <f>IF(OR($B837="",$E837=""),"",SUMIFS($E$6:$E837,$B$6:$B837,$B837,$C$6:$C837,"Crédit")-SUMIFS($E$6:$E837,$B$6:$B837,$B837,$C$6:$C837,"Remboursement"))</f>
      </c>
    </row>
    <row r="838" spans="1:8" x14ac:dyDescent="0.25">
      <c r="A838" s="18"/>
      <c r="B838" s="12"/>
      <c r="C838" s="12"/>
      <c r="D838" s="12"/>
      <c r="E838" s="13"/>
      <c r="F838" s="18"/>
      <c r="G838" s="12"/>
      <c r="H838" s="14">
        <f>IF(OR($B838="",$E838=""),"",SUMIFS($E$6:$E838,$B$6:$B838,$B838,$C$6:$C838,"Crédit")-SUMIFS($E$6:$E838,$B$6:$B838,$B838,$C$6:$C838,"Remboursement"))</f>
      </c>
    </row>
    <row r="839" spans="1:8" x14ac:dyDescent="0.25">
      <c r="A839" s="18"/>
      <c r="B839" s="12"/>
      <c r="C839" s="12"/>
      <c r="D839" s="12"/>
      <c r="E839" s="13"/>
      <c r="F839" s="18"/>
      <c r="G839" s="12"/>
      <c r="H839" s="14">
        <f>IF(OR($B839="",$E839=""),"",SUMIFS($E$6:$E839,$B$6:$B839,$B839,$C$6:$C839,"Crédit")-SUMIFS($E$6:$E839,$B$6:$B839,$B839,$C$6:$C839,"Remboursement"))</f>
      </c>
    </row>
    <row r="840" spans="1:8" x14ac:dyDescent="0.25">
      <c r="A840" s="18"/>
      <c r="B840" s="12"/>
      <c r="C840" s="12"/>
      <c r="D840" s="12"/>
      <c r="E840" s="13"/>
      <c r="F840" s="18"/>
      <c r="G840" s="12"/>
      <c r="H840" s="14">
        <f>IF(OR($B840="",$E840=""),"",SUMIFS($E$6:$E840,$B$6:$B840,$B840,$C$6:$C840,"Crédit")-SUMIFS($E$6:$E840,$B$6:$B840,$B840,$C$6:$C840,"Remboursement"))</f>
      </c>
    </row>
    <row r="841" spans="1:8" x14ac:dyDescent="0.25">
      <c r="A841" s="18"/>
      <c r="B841" s="12"/>
      <c r="C841" s="12"/>
      <c r="D841" s="12"/>
      <c r="E841" s="13"/>
      <c r="F841" s="18"/>
      <c r="G841" s="12"/>
      <c r="H841" s="14">
        <f>IF(OR($B841="",$E841=""),"",SUMIFS($E$6:$E841,$B$6:$B841,$B841,$C$6:$C841,"Crédit")-SUMIFS($E$6:$E841,$B$6:$B841,$B841,$C$6:$C841,"Remboursement"))</f>
      </c>
    </row>
    <row r="842" spans="1:8" x14ac:dyDescent="0.25">
      <c r="A842" s="18"/>
      <c r="B842" s="12"/>
      <c r="C842" s="12"/>
      <c r="D842" s="12"/>
      <c r="E842" s="13"/>
      <c r="F842" s="18"/>
      <c r="G842" s="12"/>
      <c r="H842" s="14">
        <f>IF(OR($B842="",$E842=""),"",SUMIFS($E$6:$E842,$B$6:$B842,$B842,$C$6:$C842,"Crédit")-SUMIFS($E$6:$E842,$B$6:$B842,$B842,$C$6:$C842,"Remboursement"))</f>
      </c>
    </row>
    <row r="843" spans="1:8" x14ac:dyDescent="0.25">
      <c r="A843" s="18"/>
      <c r="B843" s="12"/>
      <c r="C843" s="12"/>
      <c r="D843" s="12"/>
      <c r="E843" s="13"/>
      <c r="F843" s="18"/>
      <c r="G843" s="12"/>
      <c r="H843" s="14">
        <f>IF(OR($B843="",$E843=""),"",SUMIFS($E$6:$E843,$B$6:$B843,$B843,$C$6:$C843,"Crédit")-SUMIFS($E$6:$E843,$B$6:$B843,$B843,$C$6:$C843,"Remboursement"))</f>
      </c>
    </row>
    <row r="844" spans="1:8" x14ac:dyDescent="0.25">
      <c r="A844" s="18"/>
      <c r="B844" s="12"/>
      <c r="C844" s="12"/>
      <c r="D844" s="12"/>
      <c r="E844" s="13"/>
      <c r="F844" s="18"/>
      <c r="G844" s="12"/>
      <c r="H844" s="14">
        <f>IF(OR($B844="",$E844=""),"",SUMIFS($E$6:$E844,$B$6:$B844,$B844,$C$6:$C844,"Crédit")-SUMIFS($E$6:$E844,$B$6:$B844,$B844,$C$6:$C844,"Remboursement"))</f>
      </c>
    </row>
    <row r="845" spans="1:8" x14ac:dyDescent="0.25">
      <c r="A845" s="18"/>
      <c r="B845" s="12"/>
      <c r="C845" s="12"/>
      <c r="D845" s="12"/>
      <c r="E845" s="13"/>
      <c r="F845" s="18"/>
      <c r="G845" s="12"/>
      <c r="H845" s="14">
        <f>IF(OR($B845="",$E845=""),"",SUMIFS($E$6:$E845,$B$6:$B845,$B845,$C$6:$C845,"Crédit")-SUMIFS($E$6:$E845,$B$6:$B845,$B845,$C$6:$C845,"Remboursement"))</f>
      </c>
    </row>
    <row r="846" spans="1:8" x14ac:dyDescent="0.25">
      <c r="A846" s="18"/>
      <c r="B846" s="12"/>
      <c r="C846" s="12"/>
      <c r="D846" s="12"/>
      <c r="E846" s="13"/>
      <c r="F846" s="18"/>
      <c r="G846" s="12"/>
      <c r="H846" s="14">
        <f>IF(OR($B846="",$E846=""),"",SUMIFS($E$6:$E846,$B$6:$B846,$B846,$C$6:$C846,"Crédit")-SUMIFS($E$6:$E846,$B$6:$B846,$B846,$C$6:$C846,"Remboursement"))</f>
      </c>
    </row>
    <row r="847" spans="1:8" x14ac:dyDescent="0.25">
      <c r="A847" s="18"/>
      <c r="B847" s="12"/>
      <c r="C847" s="12"/>
      <c r="D847" s="12"/>
      <c r="E847" s="13"/>
      <c r="F847" s="18"/>
      <c r="G847" s="12"/>
      <c r="H847" s="14">
        <f>IF(OR($B847="",$E847=""),"",SUMIFS($E$6:$E847,$B$6:$B847,$B847,$C$6:$C847,"Crédit")-SUMIFS($E$6:$E847,$B$6:$B847,$B847,$C$6:$C847,"Remboursement"))</f>
      </c>
    </row>
    <row r="848" spans="1:8" x14ac:dyDescent="0.25">
      <c r="A848" s="18"/>
      <c r="B848" s="12"/>
      <c r="C848" s="12"/>
      <c r="D848" s="12"/>
      <c r="E848" s="13"/>
      <c r="F848" s="18"/>
      <c r="G848" s="12"/>
      <c r="H848" s="14">
        <f>IF(OR($B848="",$E848=""),"",SUMIFS($E$6:$E848,$B$6:$B848,$B848,$C$6:$C848,"Crédit")-SUMIFS($E$6:$E848,$B$6:$B848,$B848,$C$6:$C848,"Remboursement"))</f>
      </c>
    </row>
    <row r="849" spans="1:8" x14ac:dyDescent="0.25">
      <c r="A849" s="18"/>
      <c r="B849" s="12"/>
      <c r="C849" s="12"/>
      <c r="D849" s="12"/>
      <c r="E849" s="13"/>
      <c r="F849" s="18"/>
      <c r="G849" s="12"/>
      <c r="H849" s="14">
        <f>IF(OR($B849="",$E849=""),"",SUMIFS($E$6:$E849,$B$6:$B849,$B849,$C$6:$C849,"Crédit")-SUMIFS($E$6:$E849,$B$6:$B849,$B849,$C$6:$C849,"Remboursement"))</f>
      </c>
    </row>
    <row r="850" spans="1:8" x14ac:dyDescent="0.25">
      <c r="A850" s="18"/>
      <c r="B850" s="12"/>
      <c r="C850" s="12"/>
      <c r="D850" s="12"/>
      <c r="E850" s="13"/>
      <c r="F850" s="18"/>
      <c r="G850" s="12"/>
      <c r="H850" s="14">
        <f>IF(OR($B850="",$E850=""),"",SUMIFS($E$6:$E850,$B$6:$B850,$B850,$C$6:$C850,"Crédit")-SUMIFS($E$6:$E850,$B$6:$B850,$B850,$C$6:$C850,"Remboursement"))</f>
      </c>
    </row>
    <row r="851" spans="1:8" x14ac:dyDescent="0.25">
      <c r="A851" s="18"/>
      <c r="B851" s="12"/>
      <c r="C851" s="12"/>
      <c r="D851" s="12"/>
      <c r="E851" s="13"/>
      <c r="F851" s="18"/>
      <c r="G851" s="12"/>
      <c r="H851" s="14">
        <f>IF(OR($B851="",$E851=""),"",SUMIFS($E$6:$E851,$B$6:$B851,$B851,$C$6:$C851,"Crédit")-SUMIFS($E$6:$E851,$B$6:$B851,$B851,$C$6:$C851,"Remboursement"))</f>
      </c>
    </row>
    <row r="852" spans="1:8" x14ac:dyDescent="0.25">
      <c r="A852" s="18"/>
      <c r="B852" s="12"/>
      <c r="C852" s="12"/>
      <c r="D852" s="12"/>
      <c r="E852" s="13"/>
      <c r="F852" s="18"/>
      <c r="G852" s="12"/>
      <c r="H852" s="14">
        <f>IF(OR($B852="",$E852=""),"",SUMIFS($E$6:$E852,$B$6:$B852,$B852,$C$6:$C852,"Crédit")-SUMIFS($E$6:$E852,$B$6:$B852,$B852,$C$6:$C852,"Remboursement"))</f>
      </c>
    </row>
    <row r="853" spans="1:8" x14ac:dyDescent="0.25">
      <c r="A853" s="18"/>
      <c r="B853" s="12"/>
      <c r="C853" s="12"/>
      <c r="D853" s="12"/>
      <c r="E853" s="13"/>
      <c r="F853" s="18"/>
      <c r="G853" s="12"/>
      <c r="H853" s="14">
        <f>IF(OR($B853="",$E853=""),"",SUMIFS($E$6:$E853,$B$6:$B853,$B853,$C$6:$C853,"Crédit")-SUMIFS($E$6:$E853,$B$6:$B853,$B853,$C$6:$C853,"Remboursement"))</f>
      </c>
    </row>
    <row r="854" spans="1:8" x14ac:dyDescent="0.25">
      <c r="A854" s="18"/>
      <c r="B854" s="12"/>
      <c r="C854" s="12"/>
      <c r="D854" s="12"/>
      <c r="E854" s="13"/>
      <c r="F854" s="18"/>
      <c r="G854" s="12"/>
      <c r="H854" s="14">
        <f>IF(OR($B854="",$E854=""),"",SUMIFS($E$6:$E854,$B$6:$B854,$B854,$C$6:$C854,"Crédit")-SUMIFS($E$6:$E854,$B$6:$B854,$B854,$C$6:$C854,"Remboursement"))</f>
      </c>
    </row>
    <row r="855" spans="1:8" x14ac:dyDescent="0.25">
      <c r="A855" s="18"/>
      <c r="B855" s="12"/>
      <c r="C855" s="12"/>
      <c r="D855" s="12"/>
      <c r="E855" s="13"/>
      <c r="F855" s="18"/>
      <c r="G855" s="12"/>
      <c r="H855" s="14">
        <f>IF(OR($B855="",$E855=""),"",SUMIFS($E$6:$E855,$B$6:$B855,$B855,$C$6:$C855,"Crédit")-SUMIFS($E$6:$E855,$B$6:$B855,$B855,$C$6:$C855,"Remboursement"))</f>
      </c>
    </row>
    <row r="856" spans="1:8" x14ac:dyDescent="0.25">
      <c r="A856" s="18"/>
      <c r="B856" s="12"/>
      <c r="C856" s="12"/>
      <c r="D856" s="12"/>
      <c r="E856" s="13"/>
      <c r="F856" s="18"/>
      <c r="G856" s="12"/>
      <c r="H856" s="14">
        <f>IF(OR($B856="",$E856=""),"",SUMIFS($E$6:$E856,$B$6:$B856,$B856,$C$6:$C856,"Crédit")-SUMIFS($E$6:$E856,$B$6:$B856,$B856,$C$6:$C856,"Remboursement"))</f>
      </c>
    </row>
    <row r="857" spans="1:8" x14ac:dyDescent="0.25">
      <c r="A857" s="18"/>
      <c r="B857" s="12"/>
      <c r="C857" s="12"/>
      <c r="D857" s="12"/>
      <c r="E857" s="13"/>
      <c r="F857" s="18"/>
      <c r="G857" s="12"/>
      <c r="H857" s="14">
        <f>IF(OR($B857="",$E857=""),"",SUMIFS($E$6:$E857,$B$6:$B857,$B857,$C$6:$C857,"Crédit")-SUMIFS($E$6:$E857,$B$6:$B857,$B857,$C$6:$C857,"Remboursement"))</f>
      </c>
    </row>
    <row r="858" spans="1:8" x14ac:dyDescent="0.25">
      <c r="A858" s="18"/>
      <c r="B858" s="12"/>
      <c r="C858" s="12"/>
      <c r="D858" s="12"/>
      <c r="E858" s="13"/>
      <c r="F858" s="18"/>
      <c r="G858" s="12"/>
      <c r="H858" s="14">
        <f>IF(OR($B858="",$E858=""),"",SUMIFS($E$6:$E858,$B$6:$B858,$B858,$C$6:$C858,"Crédit")-SUMIFS($E$6:$E858,$B$6:$B858,$B858,$C$6:$C858,"Remboursement"))</f>
      </c>
    </row>
    <row r="859" spans="1:8" x14ac:dyDescent="0.25">
      <c r="A859" s="18"/>
      <c r="B859" s="12"/>
      <c r="C859" s="12"/>
      <c r="D859" s="12"/>
      <c r="E859" s="13"/>
      <c r="F859" s="18"/>
      <c r="G859" s="12"/>
      <c r="H859" s="14">
        <f>IF(OR($B859="",$E859=""),"",SUMIFS($E$6:$E859,$B$6:$B859,$B859,$C$6:$C859,"Crédit")-SUMIFS($E$6:$E859,$B$6:$B859,$B859,$C$6:$C859,"Remboursement"))</f>
      </c>
    </row>
    <row r="860" spans="1:8" x14ac:dyDescent="0.25">
      <c r="A860" s="18"/>
      <c r="B860" s="12"/>
      <c r="C860" s="12"/>
      <c r="D860" s="12"/>
      <c r="E860" s="13"/>
      <c r="F860" s="18"/>
      <c r="G860" s="12"/>
      <c r="H860" s="14">
        <f>IF(OR($B860="",$E860=""),"",SUMIFS($E$6:$E860,$B$6:$B860,$B860,$C$6:$C860,"Crédit")-SUMIFS($E$6:$E860,$B$6:$B860,$B860,$C$6:$C860,"Remboursement"))</f>
      </c>
    </row>
    <row r="861" spans="1:8" x14ac:dyDescent="0.25">
      <c r="A861" s="18"/>
      <c r="B861" s="12"/>
      <c r="C861" s="12"/>
      <c r="D861" s="12"/>
      <c r="E861" s="13"/>
      <c r="F861" s="18"/>
      <c r="G861" s="12"/>
      <c r="H861" s="14">
        <f>IF(OR($B861="",$E861=""),"",SUMIFS($E$6:$E861,$B$6:$B861,$B861,$C$6:$C861,"Crédit")-SUMIFS($E$6:$E861,$B$6:$B861,$B861,$C$6:$C861,"Remboursement"))</f>
      </c>
    </row>
    <row r="862" spans="1:8" x14ac:dyDescent="0.25">
      <c r="A862" s="18"/>
      <c r="B862" s="12"/>
      <c r="C862" s="12"/>
      <c r="D862" s="12"/>
      <c r="E862" s="13"/>
      <c r="F862" s="18"/>
      <c r="G862" s="12"/>
      <c r="H862" s="14">
        <f>IF(OR($B862="",$E862=""),"",SUMIFS($E$6:$E862,$B$6:$B862,$B862,$C$6:$C862,"Crédit")-SUMIFS($E$6:$E862,$B$6:$B862,$B862,$C$6:$C862,"Remboursement"))</f>
      </c>
    </row>
    <row r="863" spans="1:8" x14ac:dyDescent="0.25">
      <c r="A863" s="18"/>
      <c r="B863" s="12"/>
      <c r="C863" s="12"/>
      <c r="D863" s="12"/>
      <c r="E863" s="13"/>
      <c r="F863" s="18"/>
      <c r="G863" s="12"/>
      <c r="H863" s="14">
        <f>IF(OR($B863="",$E863=""),"",SUMIFS($E$6:$E863,$B$6:$B863,$B863,$C$6:$C863,"Crédit")-SUMIFS($E$6:$E863,$B$6:$B863,$B863,$C$6:$C863,"Remboursement"))</f>
      </c>
    </row>
    <row r="864" spans="1:8" x14ac:dyDescent="0.25">
      <c r="A864" s="18"/>
      <c r="B864" s="12"/>
      <c r="C864" s="12"/>
      <c r="D864" s="12"/>
      <c r="E864" s="13"/>
      <c r="F864" s="18"/>
      <c r="G864" s="12"/>
      <c r="H864" s="14">
        <f>IF(OR($B864="",$E864=""),"",SUMIFS($E$6:$E864,$B$6:$B864,$B864,$C$6:$C864,"Crédit")-SUMIFS($E$6:$E864,$B$6:$B864,$B864,$C$6:$C864,"Remboursement"))</f>
      </c>
    </row>
    <row r="865" spans="1:8" x14ac:dyDescent="0.25">
      <c r="A865" s="18"/>
      <c r="B865" s="12"/>
      <c r="C865" s="12"/>
      <c r="D865" s="12"/>
      <c r="E865" s="13"/>
      <c r="F865" s="18"/>
      <c r="G865" s="12"/>
      <c r="H865" s="14">
        <f>IF(OR($B865="",$E865=""),"",SUMIFS($E$6:$E865,$B$6:$B865,$B865,$C$6:$C865,"Crédit")-SUMIFS($E$6:$E865,$B$6:$B865,$B865,$C$6:$C865,"Remboursement"))</f>
      </c>
    </row>
    <row r="866" spans="1:8" x14ac:dyDescent="0.25">
      <c r="A866" s="18"/>
      <c r="B866" s="12"/>
      <c r="C866" s="12"/>
      <c r="D866" s="12"/>
      <c r="E866" s="13"/>
      <c r="F866" s="18"/>
      <c r="G866" s="12"/>
      <c r="H866" s="14">
        <f>IF(OR($B866="",$E866=""),"",SUMIFS($E$6:$E866,$B$6:$B866,$B866,$C$6:$C866,"Crédit")-SUMIFS($E$6:$E866,$B$6:$B866,$B866,$C$6:$C866,"Remboursement"))</f>
      </c>
    </row>
    <row r="867" spans="1:8" x14ac:dyDescent="0.25">
      <c r="A867" s="18"/>
      <c r="B867" s="12"/>
      <c r="C867" s="12"/>
      <c r="D867" s="12"/>
      <c r="E867" s="13"/>
      <c r="F867" s="18"/>
      <c r="G867" s="12"/>
      <c r="H867" s="14">
        <f>IF(OR($B867="",$E867=""),"",SUMIFS($E$6:$E867,$B$6:$B867,$B867,$C$6:$C867,"Crédit")-SUMIFS($E$6:$E867,$B$6:$B867,$B867,$C$6:$C867,"Remboursement"))</f>
      </c>
    </row>
    <row r="868" spans="1:8" x14ac:dyDescent="0.25">
      <c r="A868" s="18"/>
      <c r="B868" s="12"/>
      <c r="C868" s="12"/>
      <c r="D868" s="12"/>
      <c r="E868" s="13"/>
      <c r="F868" s="18"/>
      <c r="G868" s="12"/>
      <c r="H868" s="14">
        <f>IF(OR($B868="",$E868=""),"",SUMIFS($E$6:$E868,$B$6:$B868,$B868,$C$6:$C868,"Crédit")-SUMIFS($E$6:$E868,$B$6:$B868,$B868,$C$6:$C868,"Remboursement"))</f>
      </c>
    </row>
    <row r="869" spans="1:8" x14ac:dyDescent="0.25">
      <c r="A869" s="18"/>
      <c r="B869" s="12"/>
      <c r="C869" s="12"/>
      <c r="D869" s="12"/>
      <c r="E869" s="13"/>
      <c r="F869" s="18"/>
      <c r="G869" s="12"/>
      <c r="H869" s="14">
        <f>IF(OR($B869="",$E869=""),"",SUMIFS($E$6:$E869,$B$6:$B869,$B869,$C$6:$C869,"Crédit")-SUMIFS($E$6:$E869,$B$6:$B869,$B869,$C$6:$C869,"Remboursement"))</f>
      </c>
    </row>
    <row r="870" spans="1:8" x14ac:dyDescent="0.25">
      <c r="A870" s="18"/>
      <c r="B870" s="12"/>
      <c r="C870" s="12"/>
      <c r="D870" s="12"/>
      <c r="E870" s="13"/>
      <c r="F870" s="18"/>
      <c r="G870" s="12"/>
      <c r="H870" s="14">
        <f>IF(OR($B870="",$E870=""),"",SUMIFS($E$6:$E870,$B$6:$B870,$B870,$C$6:$C870,"Crédit")-SUMIFS($E$6:$E870,$B$6:$B870,$B870,$C$6:$C870,"Remboursement"))</f>
      </c>
    </row>
    <row r="871" spans="1:8" x14ac:dyDescent="0.25">
      <c r="A871" s="18"/>
      <c r="B871" s="12"/>
      <c r="C871" s="12"/>
      <c r="D871" s="12"/>
      <c r="E871" s="13"/>
      <c r="F871" s="18"/>
      <c r="G871" s="12"/>
      <c r="H871" s="14">
        <f>IF(OR($B871="",$E871=""),"",SUMIFS($E$6:$E871,$B$6:$B871,$B871,$C$6:$C871,"Crédit")-SUMIFS($E$6:$E871,$B$6:$B871,$B871,$C$6:$C871,"Remboursement"))</f>
      </c>
    </row>
    <row r="872" spans="1:8" x14ac:dyDescent="0.25">
      <c r="A872" s="18"/>
      <c r="B872" s="12"/>
      <c r="C872" s="12"/>
      <c r="D872" s="12"/>
      <c r="E872" s="13"/>
      <c r="F872" s="18"/>
      <c r="G872" s="12"/>
      <c r="H872" s="14">
        <f>IF(OR($B872="",$E872=""),"",SUMIFS($E$6:$E872,$B$6:$B872,$B872,$C$6:$C872,"Crédit")-SUMIFS($E$6:$E872,$B$6:$B872,$B872,$C$6:$C872,"Remboursement"))</f>
      </c>
    </row>
    <row r="873" spans="1:8" x14ac:dyDescent="0.25">
      <c r="A873" s="18"/>
      <c r="B873" s="12"/>
      <c r="C873" s="12"/>
      <c r="D873" s="12"/>
      <c r="E873" s="13"/>
      <c r="F873" s="18"/>
      <c r="G873" s="12"/>
      <c r="H873" s="14">
        <f>IF(OR($B873="",$E873=""),"",SUMIFS($E$6:$E873,$B$6:$B873,$B873,$C$6:$C873,"Crédit")-SUMIFS($E$6:$E873,$B$6:$B873,$B873,$C$6:$C873,"Remboursement"))</f>
      </c>
    </row>
    <row r="874" spans="1:8" x14ac:dyDescent="0.25">
      <c r="A874" s="18"/>
      <c r="B874" s="12"/>
      <c r="C874" s="12"/>
      <c r="D874" s="12"/>
      <c r="E874" s="13"/>
      <c r="F874" s="18"/>
      <c r="G874" s="12"/>
      <c r="H874" s="14">
        <f>IF(OR($B874="",$E874=""),"",SUMIFS($E$6:$E874,$B$6:$B874,$B874,$C$6:$C874,"Crédit")-SUMIFS($E$6:$E874,$B$6:$B874,$B874,$C$6:$C874,"Remboursement"))</f>
      </c>
    </row>
    <row r="875" spans="1:8" x14ac:dyDescent="0.25">
      <c r="A875" s="18"/>
      <c r="B875" s="12"/>
      <c r="C875" s="12"/>
      <c r="D875" s="12"/>
      <c r="E875" s="13"/>
      <c r="F875" s="18"/>
      <c r="G875" s="12"/>
      <c r="H875" s="14">
        <f>IF(OR($B875="",$E875=""),"",SUMIFS($E$6:$E875,$B$6:$B875,$B875,$C$6:$C875,"Crédit")-SUMIFS($E$6:$E875,$B$6:$B875,$B875,$C$6:$C875,"Remboursement"))</f>
      </c>
    </row>
    <row r="876" spans="1:8" x14ac:dyDescent="0.25">
      <c r="A876" s="18"/>
      <c r="B876" s="12"/>
      <c r="C876" s="12"/>
      <c r="D876" s="12"/>
      <c r="E876" s="13"/>
      <c r="F876" s="18"/>
      <c r="G876" s="12"/>
      <c r="H876" s="14">
        <f>IF(OR($B876="",$E876=""),"",SUMIFS($E$6:$E876,$B$6:$B876,$B876,$C$6:$C876,"Crédit")-SUMIFS($E$6:$E876,$B$6:$B876,$B876,$C$6:$C876,"Remboursement"))</f>
      </c>
    </row>
    <row r="877" spans="1:8" x14ac:dyDescent="0.25">
      <c r="A877" s="18"/>
      <c r="B877" s="12"/>
      <c r="C877" s="12"/>
      <c r="D877" s="12"/>
      <c r="E877" s="13"/>
      <c r="F877" s="18"/>
      <c r="G877" s="12"/>
      <c r="H877" s="14">
        <f>IF(OR($B877="",$E877=""),"",SUMIFS($E$6:$E877,$B$6:$B877,$B877,$C$6:$C877,"Crédit")-SUMIFS($E$6:$E877,$B$6:$B877,$B877,$C$6:$C877,"Remboursement"))</f>
      </c>
    </row>
    <row r="878" spans="1:8" x14ac:dyDescent="0.25">
      <c r="A878" s="18"/>
      <c r="B878" s="12"/>
      <c r="C878" s="12"/>
      <c r="D878" s="12"/>
      <c r="E878" s="13"/>
      <c r="F878" s="18"/>
      <c r="G878" s="12"/>
      <c r="H878" s="14">
        <f>IF(OR($B878="",$E878=""),"",SUMIFS($E$6:$E878,$B$6:$B878,$B878,$C$6:$C878,"Crédit")-SUMIFS($E$6:$E878,$B$6:$B878,$B878,$C$6:$C878,"Remboursement"))</f>
      </c>
    </row>
    <row r="879" spans="1:8" x14ac:dyDescent="0.25">
      <c r="A879" s="18"/>
      <c r="B879" s="12"/>
      <c r="C879" s="12"/>
      <c r="D879" s="12"/>
      <c r="E879" s="13"/>
      <c r="F879" s="18"/>
      <c r="G879" s="12"/>
      <c r="H879" s="14">
        <f>IF(OR($B879="",$E879=""),"",SUMIFS($E$6:$E879,$B$6:$B879,$B879,$C$6:$C879,"Crédit")-SUMIFS($E$6:$E879,$B$6:$B879,$B879,$C$6:$C879,"Remboursement"))</f>
      </c>
    </row>
    <row r="880" spans="1:8" x14ac:dyDescent="0.25">
      <c r="A880" s="18"/>
      <c r="B880" s="12"/>
      <c r="C880" s="12"/>
      <c r="D880" s="12"/>
      <c r="E880" s="13"/>
      <c r="F880" s="18"/>
      <c r="G880" s="12"/>
      <c r="H880" s="14">
        <f>IF(OR($B880="",$E880=""),"",SUMIFS($E$6:$E880,$B$6:$B880,$B880,$C$6:$C880,"Crédit")-SUMIFS($E$6:$E880,$B$6:$B880,$B880,$C$6:$C880,"Remboursement"))</f>
      </c>
    </row>
    <row r="881" spans="1:8" x14ac:dyDescent="0.25">
      <c r="A881" s="18"/>
      <c r="B881" s="12"/>
      <c r="C881" s="12"/>
      <c r="D881" s="12"/>
      <c r="E881" s="13"/>
      <c r="F881" s="18"/>
      <c r="G881" s="12"/>
      <c r="H881" s="14">
        <f>IF(OR($B881="",$E881=""),"",SUMIFS($E$6:$E881,$B$6:$B881,$B881,$C$6:$C881,"Crédit")-SUMIFS($E$6:$E881,$B$6:$B881,$B881,$C$6:$C881,"Remboursement"))</f>
      </c>
    </row>
    <row r="882" spans="1:8" x14ac:dyDescent="0.25">
      <c r="A882" s="18"/>
      <c r="B882" s="12"/>
      <c r="C882" s="12"/>
      <c r="D882" s="12"/>
      <c r="E882" s="13"/>
      <c r="F882" s="18"/>
      <c r="G882" s="12"/>
      <c r="H882" s="14">
        <f>IF(OR($B882="",$E882=""),"",SUMIFS($E$6:$E882,$B$6:$B882,$B882,$C$6:$C882,"Crédit")-SUMIFS($E$6:$E882,$B$6:$B882,$B882,$C$6:$C882,"Remboursement"))</f>
      </c>
    </row>
    <row r="883" spans="1:8" x14ac:dyDescent="0.25">
      <c r="A883" s="18"/>
      <c r="B883" s="12"/>
      <c r="C883" s="12"/>
      <c r="D883" s="12"/>
      <c r="E883" s="13"/>
      <c r="F883" s="18"/>
      <c r="G883" s="12"/>
      <c r="H883" s="14">
        <f>IF(OR($B883="",$E883=""),"",SUMIFS($E$6:$E883,$B$6:$B883,$B883,$C$6:$C883,"Crédit")-SUMIFS($E$6:$E883,$B$6:$B883,$B883,$C$6:$C883,"Remboursement"))</f>
      </c>
    </row>
    <row r="884" spans="1:8" x14ac:dyDescent="0.25">
      <c r="A884" s="18"/>
      <c r="B884" s="12"/>
      <c r="C884" s="12"/>
      <c r="D884" s="12"/>
      <c r="E884" s="13"/>
      <c r="F884" s="18"/>
      <c r="G884" s="12"/>
      <c r="H884" s="14">
        <f>IF(OR($B884="",$E884=""),"",SUMIFS($E$6:$E884,$B$6:$B884,$B884,$C$6:$C884,"Crédit")-SUMIFS($E$6:$E884,$B$6:$B884,$B884,$C$6:$C884,"Remboursement"))</f>
      </c>
    </row>
    <row r="885" spans="1:8" x14ac:dyDescent="0.25">
      <c r="A885" s="18"/>
      <c r="B885" s="12"/>
      <c r="C885" s="12"/>
      <c r="D885" s="12"/>
      <c r="E885" s="13"/>
      <c r="F885" s="18"/>
      <c r="G885" s="12"/>
      <c r="H885" s="14">
        <f>IF(OR($B885="",$E885=""),"",SUMIFS($E$6:$E885,$B$6:$B885,$B885,$C$6:$C885,"Crédit")-SUMIFS($E$6:$E885,$B$6:$B885,$B885,$C$6:$C885,"Remboursement"))</f>
      </c>
    </row>
    <row r="886" spans="1:8" x14ac:dyDescent="0.25">
      <c r="A886" s="18"/>
      <c r="B886" s="12"/>
      <c r="C886" s="12"/>
      <c r="D886" s="12"/>
      <c r="E886" s="13"/>
      <c r="F886" s="18"/>
      <c r="G886" s="12"/>
      <c r="H886" s="14">
        <f>IF(OR($B886="",$E886=""),"",SUMIFS($E$6:$E886,$B$6:$B886,$B886,$C$6:$C886,"Crédit")-SUMIFS($E$6:$E886,$B$6:$B886,$B886,$C$6:$C886,"Remboursement"))</f>
      </c>
    </row>
    <row r="887" spans="1:8" x14ac:dyDescent="0.25">
      <c r="A887" s="18"/>
      <c r="B887" s="12"/>
      <c r="C887" s="12"/>
      <c r="D887" s="12"/>
      <c r="E887" s="13"/>
      <c r="F887" s="18"/>
      <c r="G887" s="12"/>
      <c r="H887" s="14">
        <f>IF(OR($B887="",$E887=""),"",SUMIFS($E$6:$E887,$B$6:$B887,$B887,$C$6:$C887,"Crédit")-SUMIFS($E$6:$E887,$B$6:$B887,$B887,$C$6:$C887,"Remboursement"))</f>
      </c>
    </row>
    <row r="888" spans="1:8" x14ac:dyDescent="0.25">
      <c r="A888" s="18"/>
      <c r="B888" s="12"/>
      <c r="C888" s="12"/>
      <c r="D888" s="12"/>
      <c r="E888" s="13"/>
      <c r="F888" s="18"/>
      <c r="G888" s="12"/>
      <c r="H888" s="14">
        <f>IF(OR($B888="",$E888=""),"",SUMIFS($E$6:$E888,$B$6:$B888,$B888,$C$6:$C888,"Crédit")-SUMIFS($E$6:$E888,$B$6:$B888,$B888,$C$6:$C888,"Remboursement"))</f>
      </c>
    </row>
    <row r="889" spans="1:8" x14ac:dyDescent="0.25">
      <c r="A889" s="18"/>
      <c r="B889" s="12"/>
      <c r="C889" s="12"/>
      <c r="D889" s="12"/>
      <c r="E889" s="13"/>
      <c r="F889" s="18"/>
      <c r="G889" s="12"/>
      <c r="H889" s="14">
        <f>IF(OR($B889="",$E889=""),"",SUMIFS($E$6:$E889,$B$6:$B889,$B889,$C$6:$C889,"Crédit")-SUMIFS($E$6:$E889,$B$6:$B889,$B889,$C$6:$C889,"Remboursement"))</f>
      </c>
    </row>
    <row r="890" spans="1:8" x14ac:dyDescent="0.25">
      <c r="A890" s="18"/>
      <c r="B890" s="12"/>
      <c r="C890" s="12"/>
      <c r="D890" s="12"/>
      <c r="E890" s="13"/>
      <c r="F890" s="18"/>
      <c r="G890" s="12"/>
      <c r="H890" s="14">
        <f>IF(OR($B890="",$E890=""),"",SUMIFS($E$6:$E890,$B$6:$B890,$B890,$C$6:$C890,"Crédit")-SUMIFS($E$6:$E890,$B$6:$B890,$B890,$C$6:$C890,"Remboursement"))</f>
      </c>
    </row>
    <row r="891" spans="1:8" x14ac:dyDescent="0.25">
      <c r="A891" s="18"/>
      <c r="B891" s="12"/>
      <c r="C891" s="12"/>
      <c r="D891" s="12"/>
      <c r="E891" s="13"/>
      <c r="F891" s="18"/>
      <c r="G891" s="12"/>
      <c r="H891" s="14">
        <f>IF(OR($B891="",$E891=""),"",SUMIFS($E$6:$E891,$B$6:$B891,$B891,$C$6:$C891,"Crédit")-SUMIFS($E$6:$E891,$B$6:$B891,$B891,$C$6:$C891,"Remboursement"))</f>
      </c>
    </row>
    <row r="892" spans="1:8" x14ac:dyDescent="0.25">
      <c r="A892" s="18"/>
      <c r="B892" s="12"/>
      <c r="C892" s="12"/>
      <c r="D892" s="12"/>
      <c r="E892" s="13"/>
      <c r="F892" s="18"/>
      <c r="G892" s="12"/>
      <c r="H892" s="14">
        <f>IF(OR($B892="",$E892=""),"",SUMIFS($E$6:$E892,$B$6:$B892,$B892,$C$6:$C892,"Crédit")-SUMIFS($E$6:$E892,$B$6:$B892,$B892,$C$6:$C892,"Remboursement"))</f>
      </c>
    </row>
    <row r="893" spans="1:8" x14ac:dyDescent="0.25">
      <c r="A893" s="18"/>
      <c r="B893" s="12"/>
      <c r="C893" s="12"/>
      <c r="D893" s="12"/>
      <c r="E893" s="13"/>
      <c r="F893" s="18"/>
      <c r="G893" s="12"/>
      <c r="H893" s="14">
        <f>IF(OR($B893="",$E893=""),"",SUMIFS($E$6:$E893,$B$6:$B893,$B893,$C$6:$C893,"Crédit")-SUMIFS($E$6:$E893,$B$6:$B893,$B893,$C$6:$C893,"Remboursement"))</f>
      </c>
    </row>
    <row r="894" spans="1:8" x14ac:dyDescent="0.25">
      <c r="A894" s="18"/>
      <c r="B894" s="12"/>
      <c r="C894" s="12"/>
      <c r="D894" s="12"/>
      <c r="E894" s="13"/>
      <c r="F894" s="18"/>
      <c r="G894" s="12"/>
      <c r="H894" s="14">
        <f>IF(OR($B894="",$E894=""),"",SUMIFS($E$6:$E894,$B$6:$B894,$B894,$C$6:$C894,"Crédit")-SUMIFS($E$6:$E894,$B$6:$B894,$B894,$C$6:$C894,"Remboursement"))</f>
      </c>
    </row>
    <row r="895" spans="1:8" x14ac:dyDescent="0.25">
      <c r="A895" s="18"/>
      <c r="B895" s="12"/>
      <c r="C895" s="12"/>
      <c r="D895" s="12"/>
      <c r="E895" s="13"/>
      <c r="F895" s="18"/>
      <c r="G895" s="12"/>
      <c r="H895" s="14">
        <f>IF(OR($B895="",$E895=""),"",SUMIFS($E$6:$E895,$B$6:$B895,$B895,$C$6:$C895,"Crédit")-SUMIFS($E$6:$E895,$B$6:$B895,$B895,$C$6:$C895,"Remboursement"))</f>
      </c>
    </row>
    <row r="896" spans="1:8" x14ac:dyDescent="0.25">
      <c r="A896" s="18"/>
      <c r="B896" s="12"/>
      <c r="C896" s="12"/>
      <c r="D896" s="12"/>
      <c r="E896" s="13"/>
      <c r="F896" s="18"/>
      <c r="G896" s="12"/>
      <c r="H896" s="14">
        <f>IF(OR($B896="",$E896=""),"",SUMIFS($E$6:$E896,$B$6:$B896,$B896,$C$6:$C896,"Crédit")-SUMIFS($E$6:$E896,$B$6:$B896,$B896,$C$6:$C896,"Remboursement"))</f>
      </c>
    </row>
    <row r="897" spans="1:8" x14ac:dyDescent="0.25">
      <c r="A897" s="18"/>
      <c r="B897" s="12"/>
      <c r="C897" s="12"/>
      <c r="D897" s="12"/>
      <c r="E897" s="13"/>
      <c r="F897" s="18"/>
      <c r="G897" s="12"/>
      <c r="H897" s="14">
        <f>IF(OR($B897="",$E897=""),"",SUMIFS($E$6:$E897,$B$6:$B897,$B897,$C$6:$C897,"Crédit")-SUMIFS($E$6:$E897,$B$6:$B897,$B897,$C$6:$C897,"Remboursement"))</f>
      </c>
    </row>
    <row r="898" spans="1:8" x14ac:dyDescent="0.25">
      <c r="A898" s="18"/>
      <c r="B898" s="12"/>
      <c r="C898" s="12"/>
      <c r="D898" s="12"/>
      <c r="E898" s="13"/>
      <c r="F898" s="18"/>
      <c r="G898" s="12"/>
      <c r="H898" s="14">
        <f>IF(OR($B898="",$E898=""),"",SUMIFS($E$6:$E898,$B$6:$B898,$B898,$C$6:$C898,"Crédit")-SUMIFS($E$6:$E898,$B$6:$B898,$B898,$C$6:$C898,"Remboursement"))</f>
      </c>
    </row>
    <row r="899" spans="1:8" x14ac:dyDescent="0.25">
      <c r="A899" s="18"/>
      <c r="B899" s="12"/>
      <c r="C899" s="12"/>
      <c r="D899" s="12"/>
      <c r="E899" s="13"/>
      <c r="F899" s="18"/>
      <c r="G899" s="12"/>
      <c r="H899" s="14">
        <f>IF(OR($B899="",$E899=""),"",SUMIFS($E$6:$E899,$B$6:$B899,$B899,$C$6:$C899,"Crédit")-SUMIFS($E$6:$E899,$B$6:$B899,$B899,$C$6:$C899,"Remboursement"))</f>
      </c>
    </row>
    <row r="900" spans="1:8" x14ac:dyDescent="0.25">
      <c r="A900" s="18"/>
      <c r="B900" s="12"/>
      <c r="C900" s="12"/>
      <c r="D900" s="12"/>
      <c r="E900" s="13"/>
      <c r="F900" s="18"/>
      <c r="G900" s="12"/>
      <c r="H900" s="14">
        <f>IF(OR($B900="",$E900=""),"",SUMIFS($E$6:$E900,$B$6:$B900,$B900,$C$6:$C900,"Crédit")-SUMIFS($E$6:$E900,$B$6:$B900,$B900,$C$6:$C900,"Remboursement"))</f>
      </c>
    </row>
    <row r="901" spans="1:8" x14ac:dyDescent="0.25">
      <c r="A901" s="18"/>
      <c r="B901" s="12"/>
      <c r="C901" s="12"/>
      <c r="D901" s="12"/>
      <c r="E901" s="13"/>
      <c r="F901" s="18"/>
      <c r="G901" s="12"/>
      <c r="H901" s="14">
        <f>IF(OR($B901="",$E901=""),"",SUMIFS($E$6:$E901,$B$6:$B901,$B901,$C$6:$C901,"Crédit")-SUMIFS($E$6:$E901,$B$6:$B901,$B901,$C$6:$C901,"Remboursement"))</f>
      </c>
    </row>
    <row r="902" spans="1:8" x14ac:dyDescent="0.25">
      <c r="A902" s="18"/>
      <c r="B902" s="12"/>
      <c r="C902" s="12"/>
      <c r="D902" s="12"/>
      <c r="E902" s="13"/>
      <c r="F902" s="18"/>
      <c r="G902" s="12"/>
      <c r="H902" s="14">
        <f>IF(OR($B902="",$E902=""),"",SUMIFS($E$6:$E902,$B$6:$B902,$B902,$C$6:$C902,"Crédit")-SUMIFS($E$6:$E902,$B$6:$B902,$B902,$C$6:$C902,"Remboursement"))</f>
      </c>
    </row>
    <row r="903" spans="1:8" x14ac:dyDescent="0.25">
      <c r="A903" s="18"/>
      <c r="B903" s="12"/>
      <c r="C903" s="12"/>
      <c r="D903" s="12"/>
      <c r="E903" s="13"/>
      <c r="F903" s="18"/>
      <c r="G903" s="12"/>
      <c r="H903" s="14">
        <f>IF(OR($B903="",$E903=""),"",SUMIFS($E$6:$E903,$B$6:$B903,$B903,$C$6:$C903,"Crédit")-SUMIFS($E$6:$E903,$B$6:$B903,$B903,$C$6:$C903,"Remboursement"))</f>
      </c>
    </row>
    <row r="904" spans="1:8" x14ac:dyDescent="0.25">
      <c r="A904" s="18"/>
      <c r="B904" s="12"/>
      <c r="C904" s="12"/>
      <c r="D904" s="12"/>
      <c r="E904" s="13"/>
      <c r="F904" s="18"/>
      <c r="G904" s="12"/>
      <c r="H904" s="14">
        <f>IF(OR($B904="",$E904=""),"",SUMIFS($E$6:$E904,$B$6:$B904,$B904,$C$6:$C904,"Crédit")-SUMIFS($E$6:$E904,$B$6:$B904,$B904,$C$6:$C904,"Remboursement"))</f>
      </c>
    </row>
    <row r="905" spans="1:8" x14ac:dyDescent="0.25">
      <c r="A905" s="18"/>
      <c r="B905" s="12"/>
      <c r="C905" s="12"/>
      <c r="D905" s="12"/>
      <c r="E905" s="13"/>
      <c r="F905" s="18"/>
      <c r="G905" s="12"/>
      <c r="H905" s="14">
        <f>IF(OR($B905="",$E905=""),"",SUMIFS($E$6:$E905,$B$6:$B905,$B905,$C$6:$C905,"Crédit")-SUMIFS($E$6:$E905,$B$6:$B905,$B905,$C$6:$C905,"Remboursement"))</f>
      </c>
    </row>
    <row r="906" spans="1:8" x14ac:dyDescent="0.25">
      <c r="A906" s="18"/>
      <c r="B906" s="12"/>
      <c r="C906" s="12"/>
      <c r="D906" s="12"/>
      <c r="E906" s="13"/>
      <c r="F906" s="18"/>
      <c r="G906" s="12"/>
      <c r="H906" s="14">
        <f>IF(OR($B906="",$E906=""),"",SUMIFS($E$6:$E906,$B$6:$B906,$B906,$C$6:$C906,"Crédit")-SUMIFS($E$6:$E906,$B$6:$B906,$B906,$C$6:$C906,"Remboursement"))</f>
      </c>
    </row>
    <row r="907" spans="1:8" x14ac:dyDescent="0.25">
      <c r="A907" s="18"/>
      <c r="B907" s="12"/>
      <c r="C907" s="12"/>
      <c r="D907" s="12"/>
      <c r="E907" s="13"/>
      <c r="F907" s="18"/>
      <c r="G907" s="12"/>
      <c r="H907" s="14">
        <f>IF(OR($B907="",$E907=""),"",SUMIFS($E$6:$E907,$B$6:$B907,$B907,$C$6:$C907,"Crédit")-SUMIFS($E$6:$E907,$B$6:$B907,$B907,$C$6:$C907,"Remboursement"))</f>
      </c>
    </row>
    <row r="908" spans="1:8" x14ac:dyDescent="0.25">
      <c r="A908" s="18"/>
      <c r="B908" s="12"/>
      <c r="C908" s="12"/>
      <c r="D908" s="12"/>
      <c r="E908" s="13"/>
      <c r="F908" s="18"/>
      <c r="G908" s="12"/>
      <c r="H908" s="14">
        <f>IF(OR($B908="",$E908=""),"",SUMIFS($E$6:$E908,$B$6:$B908,$B908,$C$6:$C908,"Crédit")-SUMIFS($E$6:$E908,$B$6:$B908,$B908,$C$6:$C908,"Remboursement"))</f>
      </c>
    </row>
    <row r="909" spans="1:8" x14ac:dyDescent="0.25">
      <c r="A909" s="18"/>
      <c r="B909" s="12"/>
      <c r="C909" s="12"/>
      <c r="D909" s="12"/>
      <c r="E909" s="13"/>
      <c r="F909" s="18"/>
      <c r="G909" s="12"/>
      <c r="H909" s="14">
        <f>IF(OR($B909="",$E909=""),"",SUMIFS($E$6:$E909,$B$6:$B909,$B909,$C$6:$C909,"Crédit")-SUMIFS($E$6:$E909,$B$6:$B909,$B909,$C$6:$C909,"Remboursement"))</f>
      </c>
    </row>
    <row r="910" spans="1:8" x14ac:dyDescent="0.25">
      <c r="A910" s="18"/>
      <c r="B910" s="12"/>
      <c r="C910" s="12"/>
      <c r="D910" s="12"/>
      <c r="E910" s="13"/>
      <c r="F910" s="18"/>
      <c r="G910" s="12"/>
      <c r="H910" s="14">
        <f>IF(OR($B910="",$E910=""),"",SUMIFS($E$6:$E910,$B$6:$B910,$B910,$C$6:$C910,"Crédit")-SUMIFS($E$6:$E910,$B$6:$B910,$B910,$C$6:$C910,"Remboursement"))</f>
      </c>
    </row>
    <row r="911" spans="1:8" x14ac:dyDescent="0.25">
      <c r="A911" s="18"/>
      <c r="B911" s="12"/>
      <c r="C911" s="12"/>
      <c r="D911" s="12"/>
      <c r="E911" s="13"/>
      <c r="F911" s="18"/>
      <c r="G911" s="12"/>
      <c r="H911" s="14">
        <f>IF(OR($B911="",$E911=""),"",SUMIFS($E$6:$E911,$B$6:$B911,$B911,$C$6:$C911,"Crédit")-SUMIFS($E$6:$E911,$B$6:$B911,$B911,$C$6:$C911,"Remboursement"))</f>
      </c>
    </row>
    <row r="912" spans="1:8" x14ac:dyDescent="0.25">
      <c r="A912" s="18"/>
      <c r="B912" s="12"/>
      <c r="C912" s="12"/>
      <c r="D912" s="12"/>
      <c r="E912" s="13"/>
      <c r="F912" s="18"/>
      <c r="G912" s="12"/>
      <c r="H912" s="14">
        <f>IF(OR($B912="",$E912=""),"",SUMIFS($E$6:$E912,$B$6:$B912,$B912,$C$6:$C912,"Crédit")-SUMIFS($E$6:$E912,$B$6:$B912,$B912,$C$6:$C912,"Remboursement"))</f>
      </c>
    </row>
    <row r="913" spans="1:8" x14ac:dyDescent="0.25">
      <c r="A913" s="18"/>
      <c r="B913" s="12"/>
      <c r="C913" s="12"/>
      <c r="D913" s="12"/>
      <c r="E913" s="13"/>
      <c r="F913" s="18"/>
      <c r="G913" s="12"/>
      <c r="H913" s="14">
        <f>IF(OR($B913="",$E913=""),"",SUMIFS($E$6:$E913,$B$6:$B913,$B913,$C$6:$C913,"Crédit")-SUMIFS($E$6:$E913,$B$6:$B913,$B913,$C$6:$C913,"Remboursement"))</f>
      </c>
    </row>
    <row r="914" spans="1:8" x14ac:dyDescent="0.25">
      <c r="A914" s="18"/>
      <c r="B914" s="12"/>
      <c r="C914" s="12"/>
      <c r="D914" s="12"/>
      <c r="E914" s="13"/>
      <c r="F914" s="18"/>
      <c r="G914" s="12"/>
      <c r="H914" s="14">
        <f>IF(OR($B914="",$E914=""),"",SUMIFS($E$6:$E914,$B$6:$B914,$B914,$C$6:$C914,"Crédit")-SUMIFS($E$6:$E914,$B$6:$B914,$B914,$C$6:$C914,"Remboursement"))</f>
      </c>
    </row>
    <row r="915" spans="1:8" x14ac:dyDescent="0.25">
      <c r="A915" s="18"/>
      <c r="B915" s="12"/>
      <c r="C915" s="12"/>
      <c r="D915" s="12"/>
      <c r="E915" s="13"/>
      <c r="F915" s="18"/>
      <c r="G915" s="12"/>
      <c r="H915" s="14">
        <f>IF(OR($B915="",$E915=""),"",SUMIFS($E$6:$E915,$B$6:$B915,$B915,$C$6:$C915,"Crédit")-SUMIFS($E$6:$E915,$B$6:$B915,$B915,$C$6:$C915,"Remboursement"))</f>
      </c>
    </row>
    <row r="916" spans="1:8" x14ac:dyDescent="0.25">
      <c r="A916" s="18"/>
      <c r="B916" s="12"/>
      <c r="C916" s="12"/>
      <c r="D916" s="12"/>
      <c r="E916" s="13"/>
      <c r="F916" s="18"/>
      <c r="G916" s="12"/>
      <c r="H916" s="14">
        <f>IF(OR($B916="",$E916=""),"",SUMIFS($E$6:$E916,$B$6:$B916,$B916,$C$6:$C916,"Crédit")-SUMIFS($E$6:$E916,$B$6:$B916,$B916,$C$6:$C916,"Remboursement"))</f>
      </c>
    </row>
    <row r="917" spans="1:8" x14ac:dyDescent="0.25">
      <c r="A917" s="18"/>
      <c r="B917" s="12"/>
      <c r="C917" s="12"/>
      <c r="D917" s="12"/>
      <c r="E917" s="13"/>
      <c r="F917" s="18"/>
      <c r="G917" s="12"/>
      <c r="H917" s="14">
        <f>IF(OR($B917="",$E917=""),"",SUMIFS($E$6:$E917,$B$6:$B917,$B917,$C$6:$C917,"Crédit")-SUMIFS($E$6:$E917,$B$6:$B917,$B917,$C$6:$C917,"Remboursement"))</f>
      </c>
    </row>
    <row r="918" spans="1:8" x14ac:dyDescent="0.25">
      <c r="A918" s="18"/>
      <c r="B918" s="12"/>
      <c r="C918" s="12"/>
      <c r="D918" s="12"/>
      <c r="E918" s="13"/>
      <c r="F918" s="18"/>
      <c r="G918" s="12"/>
      <c r="H918" s="14">
        <f>IF(OR($B918="",$E918=""),"",SUMIFS($E$6:$E918,$B$6:$B918,$B918,$C$6:$C918,"Crédit")-SUMIFS($E$6:$E918,$B$6:$B918,$B918,$C$6:$C918,"Remboursement"))</f>
      </c>
    </row>
    <row r="919" spans="1:8" x14ac:dyDescent="0.25">
      <c r="A919" s="18"/>
      <c r="B919" s="12"/>
      <c r="C919" s="12"/>
      <c r="D919" s="12"/>
      <c r="E919" s="13"/>
      <c r="F919" s="18"/>
      <c r="G919" s="12"/>
      <c r="H919" s="14">
        <f>IF(OR($B919="",$E919=""),"",SUMIFS($E$6:$E919,$B$6:$B919,$B919,$C$6:$C919,"Crédit")-SUMIFS($E$6:$E919,$B$6:$B919,$B919,$C$6:$C919,"Remboursement"))</f>
      </c>
    </row>
    <row r="920" spans="1:8" x14ac:dyDescent="0.25">
      <c r="A920" s="18"/>
      <c r="B920" s="12"/>
      <c r="C920" s="12"/>
      <c r="D920" s="12"/>
      <c r="E920" s="13"/>
      <c r="F920" s="18"/>
      <c r="G920" s="12"/>
      <c r="H920" s="14">
        <f>IF(OR($B920="",$E920=""),"",SUMIFS($E$6:$E920,$B$6:$B920,$B920,$C$6:$C920,"Crédit")-SUMIFS($E$6:$E920,$B$6:$B920,$B920,$C$6:$C920,"Remboursement"))</f>
      </c>
    </row>
    <row r="921" spans="1:8" x14ac:dyDescent="0.25">
      <c r="A921" s="18"/>
      <c r="B921" s="12"/>
      <c r="C921" s="12"/>
      <c r="D921" s="12"/>
      <c r="E921" s="13"/>
      <c r="F921" s="18"/>
      <c r="G921" s="12"/>
      <c r="H921" s="14">
        <f>IF(OR($B921="",$E921=""),"",SUMIFS($E$6:$E921,$B$6:$B921,$B921,$C$6:$C921,"Crédit")-SUMIFS($E$6:$E921,$B$6:$B921,$B921,$C$6:$C921,"Remboursement"))</f>
      </c>
    </row>
    <row r="922" spans="1:8" x14ac:dyDescent="0.25">
      <c r="A922" s="18"/>
      <c r="B922" s="12"/>
      <c r="C922" s="12"/>
      <c r="D922" s="12"/>
      <c r="E922" s="13"/>
      <c r="F922" s="18"/>
      <c r="G922" s="12"/>
      <c r="H922" s="14">
        <f>IF(OR($B922="",$E922=""),"",SUMIFS($E$6:$E922,$B$6:$B922,$B922,$C$6:$C922,"Crédit")-SUMIFS($E$6:$E922,$B$6:$B922,$B922,$C$6:$C922,"Remboursement"))</f>
      </c>
    </row>
    <row r="923" spans="1:8" x14ac:dyDescent="0.25">
      <c r="A923" s="18"/>
      <c r="B923" s="12"/>
      <c r="C923" s="12"/>
      <c r="D923" s="12"/>
      <c r="E923" s="13"/>
      <c r="F923" s="18"/>
      <c r="G923" s="12"/>
      <c r="H923" s="14">
        <f>IF(OR($B923="",$E923=""),"",SUMIFS($E$6:$E923,$B$6:$B923,$B923,$C$6:$C923,"Crédit")-SUMIFS($E$6:$E923,$B$6:$B923,$B923,$C$6:$C923,"Remboursement"))</f>
      </c>
    </row>
    <row r="924" spans="1:8" x14ac:dyDescent="0.25">
      <c r="A924" s="18"/>
      <c r="B924" s="12"/>
      <c r="C924" s="12"/>
      <c r="D924" s="12"/>
      <c r="E924" s="13"/>
      <c r="F924" s="18"/>
      <c r="G924" s="12"/>
      <c r="H924" s="14">
        <f>IF(OR($B924="",$E924=""),"",SUMIFS($E$6:$E924,$B$6:$B924,$B924,$C$6:$C924,"Crédit")-SUMIFS($E$6:$E924,$B$6:$B924,$B924,$C$6:$C924,"Remboursement"))</f>
      </c>
    </row>
    <row r="925" spans="1:8" x14ac:dyDescent="0.25">
      <c r="A925" s="18"/>
      <c r="B925" s="12"/>
      <c r="C925" s="12"/>
      <c r="D925" s="12"/>
      <c r="E925" s="13"/>
      <c r="F925" s="18"/>
      <c r="G925" s="12"/>
      <c r="H925" s="14">
        <f>IF(OR($B925="",$E925=""),"",SUMIFS($E$6:$E925,$B$6:$B925,$B925,$C$6:$C925,"Crédit")-SUMIFS($E$6:$E925,$B$6:$B925,$B925,$C$6:$C925,"Remboursement"))</f>
      </c>
    </row>
    <row r="926" spans="1:8" x14ac:dyDescent="0.25">
      <c r="A926" s="18"/>
      <c r="B926" s="12"/>
      <c r="C926" s="12"/>
      <c r="D926" s="12"/>
      <c r="E926" s="13"/>
      <c r="F926" s="18"/>
      <c r="G926" s="12"/>
      <c r="H926" s="14">
        <f>IF(OR($B926="",$E926=""),"",SUMIFS($E$6:$E926,$B$6:$B926,$B926,$C$6:$C926,"Crédit")-SUMIFS($E$6:$E926,$B$6:$B926,$B926,$C$6:$C926,"Remboursement"))</f>
      </c>
    </row>
    <row r="927" spans="1:8" x14ac:dyDescent="0.25">
      <c r="A927" s="18"/>
      <c r="B927" s="12"/>
      <c r="C927" s="12"/>
      <c r="D927" s="12"/>
      <c r="E927" s="13"/>
      <c r="F927" s="18"/>
      <c r="G927" s="12"/>
      <c r="H927" s="14">
        <f>IF(OR($B927="",$E927=""),"",SUMIFS($E$6:$E927,$B$6:$B927,$B927,$C$6:$C927,"Crédit")-SUMIFS($E$6:$E927,$B$6:$B927,$B927,$C$6:$C927,"Remboursement"))</f>
      </c>
    </row>
    <row r="928" spans="1:8" x14ac:dyDescent="0.25">
      <c r="A928" s="18"/>
      <c r="B928" s="12"/>
      <c r="C928" s="12"/>
      <c r="D928" s="12"/>
      <c r="E928" s="13"/>
      <c r="F928" s="18"/>
      <c r="G928" s="12"/>
      <c r="H928" s="14">
        <f>IF(OR($B928="",$E928=""),"",SUMIFS($E$6:$E928,$B$6:$B928,$B928,$C$6:$C928,"Crédit")-SUMIFS($E$6:$E928,$B$6:$B928,$B928,$C$6:$C928,"Remboursement"))</f>
      </c>
    </row>
    <row r="929" spans="1:8" x14ac:dyDescent="0.25">
      <c r="A929" s="18"/>
      <c r="B929" s="12"/>
      <c r="C929" s="12"/>
      <c r="D929" s="12"/>
      <c r="E929" s="13"/>
      <c r="F929" s="18"/>
      <c r="G929" s="12"/>
      <c r="H929" s="14">
        <f>IF(OR($B929="",$E929=""),"",SUMIFS($E$6:$E929,$B$6:$B929,$B929,$C$6:$C929,"Crédit")-SUMIFS($E$6:$E929,$B$6:$B929,$B929,$C$6:$C929,"Remboursement"))</f>
      </c>
    </row>
    <row r="930" spans="1:8" x14ac:dyDescent="0.25">
      <c r="A930" s="18"/>
      <c r="B930" s="12"/>
      <c r="C930" s="12"/>
      <c r="D930" s="12"/>
      <c r="E930" s="13"/>
      <c r="F930" s="18"/>
      <c r="G930" s="12"/>
      <c r="H930" s="14">
        <f>IF(OR($B930="",$E930=""),"",SUMIFS($E$6:$E930,$B$6:$B930,$B930,$C$6:$C930,"Crédit")-SUMIFS($E$6:$E930,$B$6:$B930,$B930,$C$6:$C930,"Remboursement"))</f>
      </c>
    </row>
    <row r="931" spans="1:8" x14ac:dyDescent="0.25">
      <c r="A931" s="18"/>
      <c r="B931" s="12"/>
      <c r="C931" s="12"/>
      <c r="D931" s="12"/>
      <c r="E931" s="13"/>
      <c r="F931" s="18"/>
      <c r="G931" s="12"/>
      <c r="H931" s="14">
        <f>IF(OR($B931="",$E931=""),"",SUMIFS($E$6:$E931,$B$6:$B931,$B931,$C$6:$C931,"Crédit")-SUMIFS($E$6:$E931,$B$6:$B931,$B931,$C$6:$C931,"Remboursement"))</f>
      </c>
    </row>
    <row r="932" spans="1:8" x14ac:dyDescent="0.25">
      <c r="A932" s="18"/>
      <c r="B932" s="12"/>
      <c r="C932" s="12"/>
      <c r="D932" s="12"/>
      <c r="E932" s="13"/>
      <c r="F932" s="18"/>
      <c r="G932" s="12"/>
      <c r="H932" s="14">
        <f>IF(OR($B932="",$E932=""),"",SUMIFS($E$6:$E932,$B$6:$B932,$B932,$C$6:$C932,"Crédit")-SUMIFS($E$6:$E932,$B$6:$B932,$B932,$C$6:$C932,"Remboursement"))</f>
      </c>
    </row>
    <row r="933" spans="1:8" x14ac:dyDescent="0.25">
      <c r="A933" s="18"/>
      <c r="B933" s="12"/>
      <c r="C933" s="12"/>
      <c r="D933" s="12"/>
      <c r="E933" s="13"/>
      <c r="F933" s="18"/>
      <c r="G933" s="12"/>
      <c r="H933" s="14">
        <f>IF(OR($B933="",$E933=""),"",SUMIFS($E$6:$E933,$B$6:$B933,$B933,$C$6:$C933,"Crédit")-SUMIFS($E$6:$E933,$B$6:$B933,$B933,$C$6:$C933,"Remboursement"))</f>
      </c>
    </row>
    <row r="934" spans="1:8" x14ac:dyDescent="0.25">
      <c r="A934" s="18"/>
      <c r="B934" s="12"/>
      <c r="C934" s="12"/>
      <c r="D934" s="12"/>
      <c r="E934" s="13"/>
      <c r="F934" s="18"/>
      <c r="G934" s="12"/>
      <c r="H934" s="14">
        <f>IF(OR($B934="",$E934=""),"",SUMIFS($E$6:$E934,$B$6:$B934,$B934,$C$6:$C934,"Crédit")-SUMIFS($E$6:$E934,$B$6:$B934,$B934,$C$6:$C934,"Remboursement"))</f>
      </c>
    </row>
    <row r="935" spans="1:8" x14ac:dyDescent="0.25">
      <c r="A935" s="18"/>
      <c r="B935" s="12"/>
      <c r="C935" s="12"/>
      <c r="D935" s="12"/>
      <c r="E935" s="13"/>
      <c r="F935" s="18"/>
      <c r="G935" s="12"/>
      <c r="H935" s="14">
        <f>IF(OR($B935="",$E935=""),"",SUMIFS($E$6:$E935,$B$6:$B935,$B935,$C$6:$C935,"Crédit")-SUMIFS($E$6:$E935,$B$6:$B935,$B935,$C$6:$C935,"Remboursement"))</f>
      </c>
    </row>
    <row r="936" spans="1:8" x14ac:dyDescent="0.25">
      <c r="A936" s="18"/>
      <c r="B936" s="12"/>
      <c r="C936" s="12"/>
      <c r="D936" s="12"/>
      <c r="E936" s="13"/>
      <c r="F936" s="18"/>
      <c r="G936" s="12"/>
      <c r="H936" s="14">
        <f>IF(OR($B936="",$E936=""),"",SUMIFS($E$6:$E936,$B$6:$B936,$B936,$C$6:$C936,"Crédit")-SUMIFS($E$6:$E936,$B$6:$B936,$B936,$C$6:$C936,"Remboursement"))</f>
      </c>
    </row>
    <row r="937" spans="1:8" x14ac:dyDescent="0.25">
      <c r="A937" s="18"/>
      <c r="B937" s="12"/>
      <c r="C937" s="12"/>
      <c r="D937" s="12"/>
      <c r="E937" s="13"/>
      <c r="F937" s="18"/>
      <c r="G937" s="12"/>
      <c r="H937" s="14">
        <f>IF(OR($B937="",$E937=""),"",SUMIFS($E$6:$E937,$B$6:$B937,$B937,$C$6:$C937,"Crédit")-SUMIFS($E$6:$E937,$B$6:$B937,$B937,$C$6:$C937,"Remboursement"))</f>
      </c>
    </row>
    <row r="938" spans="1:8" x14ac:dyDescent="0.25">
      <c r="A938" s="18"/>
      <c r="B938" s="12"/>
      <c r="C938" s="12"/>
      <c r="D938" s="12"/>
      <c r="E938" s="13"/>
      <c r="F938" s="18"/>
      <c r="G938" s="12"/>
      <c r="H938" s="14">
        <f>IF(OR($B938="",$E938=""),"",SUMIFS($E$6:$E938,$B$6:$B938,$B938,$C$6:$C938,"Crédit")-SUMIFS($E$6:$E938,$B$6:$B938,$B938,$C$6:$C938,"Remboursement"))</f>
      </c>
    </row>
    <row r="939" spans="1:8" x14ac:dyDescent="0.25">
      <c r="A939" s="18"/>
      <c r="B939" s="12"/>
      <c r="C939" s="12"/>
      <c r="D939" s="12"/>
      <c r="E939" s="13"/>
      <c r="F939" s="18"/>
      <c r="G939" s="12"/>
      <c r="H939" s="14">
        <f>IF(OR($B939="",$E939=""),"",SUMIFS($E$6:$E939,$B$6:$B939,$B939,$C$6:$C939,"Crédit")-SUMIFS($E$6:$E939,$B$6:$B939,$B939,$C$6:$C939,"Remboursement"))</f>
      </c>
    </row>
    <row r="940" spans="1:8" x14ac:dyDescent="0.25">
      <c r="A940" s="18"/>
      <c r="B940" s="12"/>
      <c r="C940" s="12"/>
      <c r="D940" s="12"/>
      <c r="E940" s="13"/>
      <c r="F940" s="18"/>
      <c r="G940" s="12"/>
      <c r="H940" s="14">
        <f>IF(OR($B940="",$E940=""),"",SUMIFS($E$6:$E940,$B$6:$B940,$B940,$C$6:$C940,"Crédit")-SUMIFS($E$6:$E940,$B$6:$B940,$B940,$C$6:$C940,"Remboursement"))</f>
      </c>
    </row>
    <row r="941" spans="1:8" x14ac:dyDescent="0.25">
      <c r="A941" s="18"/>
      <c r="B941" s="12"/>
      <c r="C941" s="12"/>
      <c r="D941" s="12"/>
      <c r="E941" s="13"/>
      <c r="F941" s="18"/>
      <c r="G941" s="12"/>
      <c r="H941" s="14">
        <f>IF(OR($B941="",$E941=""),"",SUMIFS($E$6:$E941,$B$6:$B941,$B941,$C$6:$C941,"Crédit")-SUMIFS($E$6:$E941,$B$6:$B941,$B941,$C$6:$C941,"Remboursement"))</f>
      </c>
    </row>
    <row r="942" spans="1:8" x14ac:dyDescent="0.25">
      <c r="A942" s="18"/>
      <c r="B942" s="12"/>
      <c r="C942" s="12"/>
      <c r="D942" s="12"/>
      <c r="E942" s="13"/>
      <c r="F942" s="18"/>
      <c r="G942" s="12"/>
      <c r="H942" s="14">
        <f>IF(OR($B942="",$E942=""),"",SUMIFS($E$6:$E942,$B$6:$B942,$B942,$C$6:$C942,"Crédit")-SUMIFS($E$6:$E942,$B$6:$B942,$B942,$C$6:$C942,"Remboursement"))</f>
      </c>
    </row>
    <row r="943" spans="1:8" x14ac:dyDescent="0.25">
      <c r="A943" s="18"/>
      <c r="B943" s="12"/>
      <c r="C943" s="12"/>
      <c r="D943" s="12"/>
      <c r="E943" s="13"/>
      <c r="F943" s="18"/>
      <c r="G943" s="12"/>
      <c r="H943" s="14">
        <f>IF(OR($B943="",$E943=""),"",SUMIFS($E$6:$E943,$B$6:$B943,$B943,$C$6:$C943,"Crédit")-SUMIFS($E$6:$E943,$B$6:$B943,$B943,$C$6:$C943,"Remboursement"))</f>
      </c>
    </row>
    <row r="944" spans="1:8" x14ac:dyDescent="0.25">
      <c r="A944" s="18"/>
      <c r="B944" s="12"/>
      <c r="C944" s="12"/>
      <c r="D944" s="12"/>
      <c r="E944" s="13"/>
      <c r="F944" s="18"/>
      <c r="G944" s="12"/>
      <c r="H944" s="14">
        <f>IF(OR($B944="",$E944=""),"",SUMIFS($E$6:$E944,$B$6:$B944,$B944,$C$6:$C944,"Crédit")-SUMIFS($E$6:$E944,$B$6:$B944,$B944,$C$6:$C944,"Remboursement"))</f>
      </c>
    </row>
    <row r="945" spans="1:8" x14ac:dyDescent="0.25">
      <c r="A945" s="18"/>
      <c r="B945" s="12"/>
      <c r="C945" s="12"/>
      <c r="D945" s="12"/>
      <c r="E945" s="13"/>
      <c r="F945" s="18"/>
      <c r="G945" s="12"/>
      <c r="H945" s="14">
        <f>IF(OR($B945="",$E945=""),"",SUMIFS($E$6:$E945,$B$6:$B945,$B945,$C$6:$C945,"Crédit")-SUMIFS($E$6:$E945,$B$6:$B945,$B945,$C$6:$C945,"Remboursement"))</f>
      </c>
    </row>
    <row r="946" spans="1:8" x14ac:dyDescent="0.25">
      <c r="A946" s="18"/>
      <c r="B946" s="12"/>
      <c r="C946" s="12"/>
      <c r="D946" s="12"/>
      <c r="E946" s="13"/>
      <c r="F946" s="18"/>
      <c r="G946" s="12"/>
      <c r="H946" s="14">
        <f>IF(OR($B946="",$E946=""),"",SUMIFS($E$6:$E946,$B$6:$B946,$B946,$C$6:$C946,"Crédit")-SUMIFS($E$6:$E946,$B$6:$B946,$B946,$C$6:$C946,"Remboursement"))</f>
      </c>
    </row>
    <row r="947" spans="1:8" x14ac:dyDescent="0.25">
      <c r="A947" s="18"/>
      <c r="B947" s="12"/>
      <c r="C947" s="12"/>
      <c r="D947" s="12"/>
      <c r="E947" s="13"/>
      <c r="F947" s="18"/>
      <c r="G947" s="12"/>
      <c r="H947" s="14">
        <f>IF(OR($B947="",$E947=""),"",SUMIFS($E$6:$E947,$B$6:$B947,$B947,$C$6:$C947,"Crédit")-SUMIFS($E$6:$E947,$B$6:$B947,$B947,$C$6:$C947,"Remboursement"))</f>
      </c>
    </row>
    <row r="948" spans="1:8" x14ac:dyDescent="0.25">
      <c r="A948" s="18"/>
      <c r="B948" s="12"/>
      <c r="C948" s="12"/>
      <c r="D948" s="12"/>
      <c r="E948" s="13"/>
      <c r="F948" s="18"/>
      <c r="G948" s="12"/>
      <c r="H948" s="14">
        <f>IF(OR($B948="",$E948=""),"",SUMIFS($E$6:$E948,$B$6:$B948,$B948,$C$6:$C948,"Crédit")-SUMIFS($E$6:$E948,$B$6:$B948,$B948,$C$6:$C948,"Remboursement"))</f>
      </c>
    </row>
    <row r="949" spans="1:8" x14ac:dyDescent="0.25">
      <c r="A949" s="18"/>
      <c r="B949" s="12"/>
      <c r="C949" s="12"/>
      <c r="D949" s="12"/>
      <c r="E949" s="13"/>
      <c r="F949" s="18"/>
      <c r="G949" s="12"/>
      <c r="H949" s="14">
        <f>IF(OR($B949="",$E949=""),"",SUMIFS($E$6:$E949,$B$6:$B949,$B949,$C$6:$C949,"Crédit")-SUMIFS($E$6:$E949,$B$6:$B949,$B949,$C$6:$C949,"Remboursement"))</f>
      </c>
    </row>
    <row r="950" spans="1:8" x14ac:dyDescent="0.25">
      <c r="A950" s="18"/>
      <c r="B950" s="12"/>
      <c r="C950" s="12"/>
      <c r="D950" s="12"/>
      <c r="E950" s="13"/>
      <c r="F950" s="18"/>
      <c r="G950" s="12"/>
      <c r="H950" s="14">
        <f>IF(OR($B950="",$E950=""),"",SUMIFS($E$6:$E950,$B$6:$B950,$B950,$C$6:$C950,"Crédit")-SUMIFS($E$6:$E950,$B$6:$B950,$B950,$C$6:$C950,"Remboursement"))</f>
      </c>
    </row>
    <row r="951" spans="1:8" x14ac:dyDescent="0.25">
      <c r="A951" s="18"/>
      <c r="B951" s="12"/>
      <c r="C951" s="12"/>
      <c r="D951" s="12"/>
      <c r="E951" s="13"/>
      <c r="F951" s="18"/>
      <c r="G951" s="12"/>
      <c r="H951" s="14">
        <f>IF(OR($B951="",$E951=""),"",SUMIFS($E$6:$E951,$B$6:$B951,$B951,$C$6:$C951,"Crédit")-SUMIFS($E$6:$E951,$B$6:$B951,$B951,$C$6:$C951,"Remboursement"))</f>
      </c>
    </row>
    <row r="952" spans="1:8" x14ac:dyDescent="0.25">
      <c r="A952" s="18"/>
      <c r="B952" s="12"/>
      <c r="C952" s="12"/>
      <c r="D952" s="12"/>
      <c r="E952" s="13"/>
      <c r="F952" s="18"/>
      <c r="G952" s="12"/>
      <c r="H952" s="14">
        <f>IF(OR($B952="",$E952=""),"",SUMIFS($E$6:$E952,$B$6:$B952,$B952,$C$6:$C952,"Crédit")-SUMIFS($E$6:$E952,$B$6:$B952,$B952,$C$6:$C952,"Remboursement"))</f>
      </c>
    </row>
    <row r="953" spans="1:8" x14ac:dyDescent="0.25">
      <c r="A953" s="18"/>
      <c r="B953" s="12"/>
      <c r="C953" s="12"/>
      <c r="D953" s="12"/>
      <c r="E953" s="13"/>
      <c r="F953" s="18"/>
      <c r="G953" s="12"/>
      <c r="H953" s="14">
        <f>IF(OR($B953="",$E953=""),"",SUMIFS($E$6:$E953,$B$6:$B953,$B953,$C$6:$C953,"Crédit")-SUMIFS($E$6:$E953,$B$6:$B953,$B953,$C$6:$C953,"Remboursement"))</f>
      </c>
    </row>
    <row r="954" spans="1:8" x14ac:dyDescent="0.25">
      <c r="A954" s="18"/>
      <c r="B954" s="12"/>
      <c r="C954" s="12"/>
      <c r="D954" s="12"/>
      <c r="E954" s="13"/>
      <c r="F954" s="18"/>
      <c r="G954" s="12"/>
      <c r="H954" s="14">
        <f>IF(OR($B954="",$E954=""),"",SUMIFS($E$6:$E954,$B$6:$B954,$B954,$C$6:$C954,"Crédit")-SUMIFS($E$6:$E954,$B$6:$B954,$B954,$C$6:$C954,"Remboursement"))</f>
      </c>
    </row>
    <row r="955" spans="1:8" x14ac:dyDescent="0.25">
      <c r="A955" s="18"/>
      <c r="B955" s="12"/>
      <c r="C955" s="12"/>
      <c r="D955" s="12"/>
      <c r="E955" s="13"/>
      <c r="F955" s="18"/>
      <c r="G955" s="12"/>
      <c r="H955" s="14">
        <f>IF(OR($B955="",$E955=""),"",SUMIFS($E$6:$E955,$B$6:$B955,$B955,$C$6:$C955,"Crédit")-SUMIFS($E$6:$E955,$B$6:$B955,$B955,$C$6:$C955,"Remboursement"))</f>
      </c>
    </row>
    <row r="956" spans="1:8" x14ac:dyDescent="0.25">
      <c r="A956" s="18"/>
      <c r="B956" s="12"/>
      <c r="C956" s="12"/>
      <c r="D956" s="12"/>
      <c r="E956" s="13"/>
      <c r="F956" s="18"/>
      <c r="G956" s="12"/>
      <c r="H956" s="14">
        <f>IF(OR($B956="",$E956=""),"",SUMIFS($E$6:$E956,$B$6:$B956,$B956,$C$6:$C956,"Crédit")-SUMIFS($E$6:$E956,$B$6:$B956,$B956,$C$6:$C956,"Remboursement"))</f>
      </c>
    </row>
    <row r="957" spans="1:8" x14ac:dyDescent="0.25">
      <c r="A957" s="18"/>
      <c r="B957" s="12"/>
      <c r="C957" s="12"/>
      <c r="D957" s="12"/>
      <c r="E957" s="13"/>
      <c r="F957" s="18"/>
      <c r="G957" s="12"/>
      <c r="H957" s="14">
        <f>IF(OR($B957="",$E957=""),"",SUMIFS($E$6:$E957,$B$6:$B957,$B957,$C$6:$C957,"Crédit")-SUMIFS($E$6:$E957,$B$6:$B957,$B957,$C$6:$C957,"Remboursement"))</f>
      </c>
    </row>
    <row r="958" spans="1:8" x14ac:dyDescent="0.25">
      <c r="A958" s="18"/>
      <c r="B958" s="12"/>
      <c r="C958" s="12"/>
      <c r="D958" s="12"/>
      <c r="E958" s="13"/>
      <c r="F958" s="18"/>
      <c r="G958" s="12"/>
      <c r="H958" s="14">
        <f>IF(OR($B958="",$E958=""),"",SUMIFS($E$6:$E958,$B$6:$B958,$B958,$C$6:$C958,"Crédit")-SUMIFS($E$6:$E958,$B$6:$B958,$B958,$C$6:$C958,"Remboursement"))</f>
      </c>
    </row>
    <row r="959" spans="1:8" x14ac:dyDescent="0.25">
      <c r="A959" s="18"/>
      <c r="B959" s="12"/>
      <c r="C959" s="12"/>
      <c r="D959" s="12"/>
      <c r="E959" s="13"/>
      <c r="F959" s="18"/>
      <c r="G959" s="12"/>
      <c r="H959" s="14">
        <f>IF(OR($B959="",$E959=""),"",SUMIFS($E$6:$E959,$B$6:$B959,$B959,$C$6:$C959,"Crédit")-SUMIFS($E$6:$E959,$B$6:$B959,$B959,$C$6:$C959,"Remboursement"))</f>
      </c>
    </row>
    <row r="960" spans="1:8" x14ac:dyDescent="0.25">
      <c r="A960" s="18"/>
      <c r="B960" s="12"/>
      <c r="C960" s="12"/>
      <c r="D960" s="12"/>
      <c r="E960" s="13"/>
      <c r="F960" s="18"/>
      <c r="G960" s="12"/>
      <c r="H960" s="14">
        <f>IF(OR($B960="",$E960=""),"",SUMIFS($E$6:$E960,$B$6:$B960,$B960,$C$6:$C960,"Crédit")-SUMIFS($E$6:$E960,$B$6:$B960,$B960,$C$6:$C960,"Remboursement"))</f>
      </c>
    </row>
    <row r="961" spans="1:8" x14ac:dyDescent="0.25">
      <c r="A961" s="18"/>
      <c r="B961" s="12"/>
      <c r="C961" s="12"/>
      <c r="D961" s="12"/>
      <c r="E961" s="13"/>
      <c r="F961" s="18"/>
      <c r="G961" s="12"/>
      <c r="H961" s="14">
        <f>IF(OR($B961="",$E961=""),"",SUMIFS($E$6:$E961,$B$6:$B961,$B961,$C$6:$C961,"Crédit")-SUMIFS($E$6:$E961,$B$6:$B961,$B961,$C$6:$C961,"Remboursement"))</f>
      </c>
    </row>
    <row r="962" spans="1:8" x14ac:dyDescent="0.25">
      <c r="A962" s="18"/>
      <c r="B962" s="12"/>
      <c r="C962" s="12"/>
      <c r="D962" s="12"/>
      <c r="E962" s="13"/>
      <c r="F962" s="18"/>
      <c r="G962" s="12"/>
      <c r="H962" s="14">
        <f>IF(OR($B962="",$E962=""),"",SUMIFS($E$6:$E962,$B$6:$B962,$B962,$C$6:$C962,"Crédit")-SUMIFS($E$6:$E962,$B$6:$B962,$B962,$C$6:$C962,"Remboursement"))</f>
      </c>
    </row>
    <row r="963" spans="1:8" x14ac:dyDescent="0.25">
      <c r="A963" s="18"/>
      <c r="B963" s="12"/>
      <c r="C963" s="12"/>
      <c r="D963" s="12"/>
      <c r="E963" s="13"/>
      <c r="F963" s="18"/>
      <c r="G963" s="12"/>
      <c r="H963" s="14">
        <f>IF(OR($B963="",$E963=""),"",SUMIFS($E$6:$E963,$B$6:$B963,$B963,$C$6:$C963,"Crédit")-SUMIFS($E$6:$E963,$B$6:$B963,$B963,$C$6:$C963,"Remboursement"))</f>
      </c>
    </row>
    <row r="964" spans="1:8" x14ac:dyDescent="0.25">
      <c r="A964" s="18"/>
      <c r="B964" s="12"/>
      <c r="C964" s="12"/>
      <c r="D964" s="12"/>
      <c r="E964" s="13"/>
      <c r="F964" s="18"/>
      <c r="G964" s="12"/>
      <c r="H964" s="14">
        <f>IF(OR($B964="",$E964=""),"",SUMIFS($E$6:$E964,$B$6:$B964,$B964,$C$6:$C964,"Crédit")-SUMIFS($E$6:$E964,$B$6:$B964,$B964,$C$6:$C964,"Remboursement"))</f>
      </c>
    </row>
    <row r="965" spans="1:8" x14ac:dyDescent="0.25">
      <c r="A965" s="18"/>
      <c r="B965" s="12"/>
      <c r="C965" s="12"/>
      <c r="D965" s="12"/>
      <c r="E965" s="13"/>
      <c r="F965" s="18"/>
      <c r="G965" s="12"/>
      <c r="H965" s="14">
        <f>IF(OR($B965="",$E965=""),"",SUMIFS($E$6:$E965,$B$6:$B965,$B965,$C$6:$C965,"Crédit")-SUMIFS($E$6:$E965,$B$6:$B965,$B965,$C$6:$C965,"Remboursement"))</f>
      </c>
    </row>
    <row r="966" spans="1:8" x14ac:dyDescent="0.25">
      <c r="A966" s="18"/>
      <c r="B966" s="12"/>
      <c r="C966" s="12"/>
      <c r="D966" s="12"/>
      <c r="E966" s="13"/>
      <c r="F966" s="18"/>
      <c r="G966" s="12"/>
      <c r="H966" s="14">
        <f>IF(OR($B966="",$E966=""),"",SUMIFS($E$6:$E966,$B$6:$B966,$B966,$C$6:$C966,"Crédit")-SUMIFS($E$6:$E966,$B$6:$B966,$B966,$C$6:$C966,"Remboursement"))</f>
      </c>
    </row>
    <row r="967" spans="1:8" x14ac:dyDescent="0.25">
      <c r="A967" s="18"/>
      <c r="B967" s="12"/>
      <c r="C967" s="12"/>
      <c r="D967" s="12"/>
      <c r="E967" s="13"/>
      <c r="F967" s="18"/>
      <c r="G967" s="12"/>
      <c r="H967" s="14">
        <f>IF(OR($B967="",$E967=""),"",SUMIFS($E$6:$E967,$B$6:$B967,$B967,$C$6:$C967,"Crédit")-SUMIFS($E$6:$E967,$B$6:$B967,$B967,$C$6:$C967,"Remboursement"))</f>
      </c>
    </row>
    <row r="968" spans="1:8" x14ac:dyDescent="0.25">
      <c r="A968" s="18"/>
      <c r="B968" s="12"/>
      <c r="C968" s="12"/>
      <c r="D968" s="12"/>
      <c r="E968" s="13"/>
      <c r="F968" s="18"/>
      <c r="G968" s="12"/>
      <c r="H968" s="14">
        <f>IF(OR($B968="",$E968=""),"",SUMIFS($E$6:$E968,$B$6:$B968,$B968,$C$6:$C968,"Crédit")-SUMIFS($E$6:$E968,$B$6:$B968,$B968,$C$6:$C968,"Remboursement"))</f>
      </c>
    </row>
    <row r="969" spans="1:8" x14ac:dyDescent="0.25">
      <c r="A969" s="18"/>
      <c r="B969" s="12"/>
      <c r="C969" s="12"/>
      <c r="D969" s="12"/>
      <c r="E969" s="13"/>
      <c r="F969" s="18"/>
      <c r="G969" s="12"/>
      <c r="H969" s="14">
        <f>IF(OR($B969="",$E969=""),"",SUMIFS($E$6:$E969,$B$6:$B969,$B969,$C$6:$C969,"Crédit")-SUMIFS($E$6:$E969,$B$6:$B969,$B969,$C$6:$C969,"Remboursement"))</f>
      </c>
    </row>
    <row r="970" spans="1:8" x14ac:dyDescent="0.25">
      <c r="A970" s="18"/>
      <c r="B970" s="12"/>
      <c r="C970" s="12"/>
      <c r="D970" s="12"/>
      <c r="E970" s="13"/>
      <c r="F970" s="18"/>
      <c r="G970" s="12"/>
      <c r="H970" s="14">
        <f>IF(OR($B970="",$E970=""),"",SUMIFS($E$6:$E970,$B$6:$B970,$B970,$C$6:$C970,"Crédit")-SUMIFS($E$6:$E970,$B$6:$B970,$B970,$C$6:$C970,"Remboursement"))</f>
      </c>
    </row>
    <row r="971" spans="1:8" x14ac:dyDescent="0.25">
      <c r="A971" s="18"/>
      <c r="B971" s="12"/>
      <c r="C971" s="12"/>
      <c r="D971" s="12"/>
      <c r="E971" s="13"/>
      <c r="F971" s="18"/>
      <c r="G971" s="12"/>
      <c r="H971" s="14">
        <f>IF(OR($B971="",$E971=""),"",SUMIFS($E$6:$E971,$B$6:$B971,$B971,$C$6:$C971,"Crédit")-SUMIFS($E$6:$E971,$B$6:$B971,$B971,$C$6:$C971,"Remboursement"))</f>
      </c>
    </row>
    <row r="972" spans="1:8" x14ac:dyDescent="0.25">
      <c r="A972" s="18"/>
      <c r="B972" s="12"/>
      <c r="C972" s="12"/>
      <c r="D972" s="12"/>
      <c r="E972" s="13"/>
      <c r="F972" s="18"/>
      <c r="G972" s="12"/>
      <c r="H972" s="14">
        <f>IF(OR($B972="",$E972=""),"",SUMIFS($E$6:$E972,$B$6:$B972,$B972,$C$6:$C972,"Crédit")-SUMIFS($E$6:$E972,$B$6:$B972,$B972,$C$6:$C972,"Remboursement"))</f>
      </c>
    </row>
    <row r="973" spans="1:8" x14ac:dyDescent="0.25">
      <c r="A973" s="18"/>
      <c r="B973" s="12"/>
      <c r="C973" s="12"/>
      <c r="D973" s="12"/>
      <c r="E973" s="13"/>
      <c r="F973" s="18"/>
      <c r="G973" s="12"/>
      <c r="H973" s="14">
        <f>IF(OR($B973="",$E973=""),"",SUMIFS($E$6:$E973,$B$6:$B973,$B973,$C$6:$C973,"Crédit")-SUMIFS($E$6:$E973,$B$6:$B973,$B973,$C$6:$C973,"Remboursement"))</f>
      </c>
    </row>
    <row r="974" spans="1:8" x14ac:dyDescent="0.25">
      <c r="A974" s="18"/>
      <c r="B974" s="12"/>
      <c r="C974" s="12"/>
      <c r="D974" s="12"/>
      <c r="E974" s="13"/>
      <c r="F974" s="18"/>
      <c r="G974" s="12"/>
      <c r="H974" s="14">
        <f>IF(OR($B974="",$E974=""),"",SUMIFS($E$6:$E974,$B$6:$B974,$B974,$C$6:$C974,"Crédit")-SUMIFS($E$6:$E974,$B$6:$B974,$B974,$C$6:$C974,"Remboursement"))</f>
      </c>
    </row>
    <row r="975" spans="1:8" x14ac:dyDescent="0.25">
      <c r="A975" s="18"/>
      <c r="B975" s="12"/>
      <c r="C975" s="12"/>
      <c r="D975" s="12"/>
      <c r="E975" s="13"/>
      <c r="F975" s="18"/>
      <c r="G975" s="12"/>
      <c r="H975" s="14">
        <f>IF(OR($B975="",$E975=""),"",SUMIFS($E$6:$E975,$B$6:$B975,$B975,$C$6:$C975,"Crédit")-SUMIFS($E$6:$E975,$B$6:$B975,$B975,$C$6:$C975,"Remboursement"))</f>
      </c>
    </row>
    <row r="976" spans="1:8" x14ac:dyDescent="0.25">
      <c r="A976" s="18"/>
      <c r="B976" s="12"/>
      <c r="C976" s="12"/>
      <c r="D976" s="12"/>
      <c r="E976" s="13"/>
      <c r="F976" s="18"/>
      <c r="G976" s="12"/>
      <c r="H976" s="14">
        <f>IF(OR($B976="",$E976=""),"",SUMIFS($E$6:$E976,$B$6:$B976,$B976,$C$6:$C976,"Crédit")-SUMIFS($E$6:$E976,$B$6:$B976,$B976,$C$6:$C976,"Remboursement"))</f>
      </c>
    </row>
    <row r="977" spans="1:8" x14ac:dyDescent="0.25">
      <c r="A977" s="18"/>
      <c r="B977" s="12"/>
      <c r="C977" s="12"/>
      <c r="D977" s="12"/>
      <c r="E977" s="13"/>
      <c r="F977" s="18"/>
      <c r="G977" s="12"/>
      <c r="H977" s="14">
        <f>IF(OR($B977="",$E977=""),"",SUMIFS($E$6:$E977,$B$6:$B977,$B977,$C$6:$C977,"Crédit")-SUMIFS($E$6:$E977,$B$6:$B977,$B977,$C$6:$C977,"Remboursement"))</f>
      </c>
    </row>
    <row r="978" spans="1:8" x14ac:dyDescent="0.25">
      <c r="A978" s="18"/>
      <c r="B978" s="12"/>
      <c r="C978" s="12"/>
      <c r="D978" s="12"/>
      <c r="E978" s="13"/>
      <c r="F978" s="18"/>
      <c r="G978" s="12"/>
      <c r="H978" s="14">
        <f>IF(OR($B978="",$E978=""),"",SUMIFS($E$6:$E978,$B$6:$B978,$B978,$C$6:$C978,"Crédit")-SUMIFS($E$6:$E978,$B$6:$B978,$B978,$C$6:$C978,"Remboursement"))</f>
      </c>
    </row>
    <row r="979" spans="1:8" x14ac:dyDescent="0.25">
      <c r="A979" s="18"/>
      <c r="B979" s="12"/>
      <c r="C979" s="12"/>
      <c r="D979" s="12"/>
      <c r="E979" s="13"/>
      <c r="F979" s="18"/>
      <c r="G979" s="12"/>
      <c r="H979" s="14">
        <f>IF(OR($B979="",$E979=""),"",SUMIFS($E$6:$E979,$B$6:$B979,$B979,$C$6:$C979,"Crédit")-SUMIFS($E$6:$E979,$B$6:$B979,$B979,$C$6:$C979,"Remboursement"))</f>
      </c>
    </row>
    <row r="980" spans="1:8" x14ac:dyDescent="0.25">
      <c r="A980" s="18"/>
      <c r="B980" s="12"/>
      <c r="C980" s="12"/>
      <c r="D980" s="12"/>
      <c r="E980" s="13"/>
      <c r="F980" s="18"/>
      <c r="G980" s="12"/>
      <c r="H980" s="14">
        <f>IF(OR($B980="",$E980=""),"",SUMIFS($E$6:$E980,$B$6:$B980,$B980,$C$6:$C980,"Crédit")-SUMIFS($E$6:$E980,$B$6:$B980,$B980,$C$6:$C980,"Remboursement"))</f>
      </c>
    </row>
    <row r="981" spans="1:8" x14ac:dyDescent="0.25">
      <c r="A981" s="18"/>
      <c r="B981" s="12"/>
      <c r="C981" s="12"/>
      <c r="D981" s="12"/>
      <c r="E981" s="13"/>
      <c r="F981" s="18"/>
      <c r="G981" s="12"/>
      <c r="H981" s="14">
        <f>IF(OR($B981="",$E981=""),"",SUMIFS($E$6:$E981,$B$6:$B981,$B981,$C$6:$C981,"Crédit")-SUMIFS($E$6:$E981,$B$6:$B981,$B981,$C$6:$C981,"Remboursement"))</f>
      </c>
    </row>
    <row r="982" spans="1:8" x14ac:dyDescent="0.25">
      <c r="A982" s="18"/>
      <c r="B982" s="12"/>
      <c r="C982" s="12"/>
      <c r="D982" s="12"/>
      <c r="E982" s="13"/>
      <c r="F982" s="18"/>
      <c r="G982" s="12"/>
      <c r="H982" s="14">
        <f>IF(OR($B982="",$E982=""),"",SUMIFS($E$6:$E982,$B$6:$B982,$B982,$C$6:$C982,"Crédit")-SUMIFS($E$6:$E982,$B$6:$B982,$B982,$C$6:$C982,"Remboursement"))</f>
      </c>
    </row>
    <row r="983" spans="1:8" x14ac:dyDescent="0.25">
      <c r="A983" s="18"/>
      <c r="B983" s="12"/>
      <c r="C983" s="12"/>
      <c r="D983" s="12"/>
      <c r="E983" s="13"/>
      <c r="F983" s="18"/>
      <c r="G983" s="12"/>
      <c r="H983" s="14">
        <f>IF(OR($B983="",$E983=""),"",SUMIFS($E$6:$E983,$B$6:$B983,$B983,$C$6:$C983,"Crédit")-SUMIFS($E$6:$E983,$B$6:$B983,$B983,$C$6:$C983,"Remboursement"))</f>
      </c>
    </row>
    <row r="984" spans="1:8" x14ac:dyDescent="0.25">
      <c r="A984" s="18"/>
      <c r="B984" s="12"/>
      <c r="C984" s="12"/>
      <c r="D984" s="12"/>
      <c r="E984" s="13"/>
      <c r="F984" s="18"/>
      <c r="G984" s="12"/>
      <c r="H984" s="14">
        <f>IF(OR($B984="",$E984=""),"",SUMIFS($E$6:$E984,$B$6:$B984,$B984,$C$6:$C984,"Crédit")-SUMIFS($E$6:$E984,$B$6:$B984,$B984,$C$6:$C984,"Remboursement"))</f>
      </c>
    </row>
    <row r="985" spans="1:8" x14ac:dyDescent="0.25">
      <c r="A985" s="18"/>
      <c r="B985" s="12"/>
      <c r="C985" s="12"/>
      <c r="D985" s="12"/>
      <c r="E985" s="13"/>
      <c r="F985" s="18"/>
      <c r="G985" s="12"/>
      <c r="H985" s="14">
        <f>IF(OR($B985="",$E985=""),"",SUMIFS($E$6:$E985,$B$6:$B985,$B985,$C$6:$C985,"Crédit")-SUMIFS($E$6:$E985,$B$6:$B985,$B985,$C$6:$C985,"Remboursement"))</f>
      </c>
    </row>
    <row r="986" spans="1:8" x14ac:dyDescent="0.25">
      <c r="A986" s="18"/>
      <c r="B986" s="12"/>
      <c r="C986" s="12"/>
      <c r="D986" s="12"/>
      <c r="E986" s="13"/>
      <c r="F986" s="18"/>
      <c r="G986" s="12"/>
      <c r="H986" s="14">
        <f>IF(OR($B986="",$E986=""),"",SUMIFS($E$6:$E986,$B$6:$B986,$B986,$C$6:$C986,"Crédit")-SUMIFS($E$6:$E986,$B$6:$B986,$B986,$C$6:$C986,"Remboursement"))</f>
      </c>
    </row>
    <row r="987" spans="1:8" x14ac:dyDescent="0.25">
      <c r="A987" s="18"/>
      <c r="B987" s="12"/>
      <c r="C987" s="12"/>
      <c r="D987" s="12"/>
      <c r="E987" s="13"/>
      <c r="F987" s="18"/>
      <c r="G987" s="12"/>
      <c r="H987" s="14">
        <f>IF(OR($B987="",$E987=""),"",SUMIFS($E$6:$E987,$B$6:$B987,$B987,$C$6:$C987,"Crédit")-SUMIFS($E$6:$E987,$B$6:$B987,$B987,$C$6:$C987,"Remboursement"))</f>
      </c>
    </row>
    <row r="988" spans="1:8" x14ac:dyDescent="0.25">
      <c r="A988" s="18"/>
      <c r="B988" s="12"/>
      <c r="C988" s="12"/>
      <c r="D988" s="12"/>
      <c r="E988" s="13"/>
      <c r="F988" s="18"/>
      <c r="G988" s="12"/>
      <c r="H988" s="14">
        <f>IF(OR($B988="",$E988=""),"",SUMIFS($E$6:$E988,$B$6:$B988,$B988,$C$6:$C988,"Crédit")-SUMIFS($E$6:$E988,$B$6:$B988,$B988,$C$6:$C988,"Remboursement"))</f>
      </c>
    </row>
    <row r="989" spans="1:8" x14ac:dyDescent="0.25">
      <c r="A989" s="18"/>
      <c r="B989" s="12"/>
      <c r="C989" s="12"/>
      <c r="D989" s="12"/>
      <c r="E989" s="13"/>
      <c r="F989" s="18"/>
      <c r="G989" s="12"/>
      <c r="H989" s="14">
        <f>IF(OR($B989="",$E989=""),"",SUMIFS($E$6:$E989,$B$6:$B989,$B989,$C$6:$C989,"Crédit")-SUMIFS($E$6:$E989,$B$6:$B989,$B989,$C$6:$C989,"Remboursement"))</f>
      </c>
    </row>
    <row r="990" spans="1:8" x14ac:dyDescent="0.25">
      <c r="A990" s="18"/>
      <c r="B990" s="12"/>
      <c r="C990" s="12"/>
      <c r="D990" s="12"/>
      <c r="E990" s="13"/>
      <c r="F990" s="18"/>
      <c r="G990" s="12"/>
      <c r="H990" s="14">
        <f>IF(OR($B990="",$E990=""),"",SUMIFS($E$6:$E990,$B$6:$B990,$B990,$C$6:$C990,"Crédit")-SUMIFS($E$6:$E990,$B$6:$B990,$B990,$C$6:$C990,"Remboursement"))</f>
      </c>
    </row>
    <row r="991" spans="1:8" x14ac:dyDescent="0.25">
      <c r="A991" s="18"/>
      <c r="B991" s="12"/>
      <c r="C991" s="12"/>
      <c r="D991" s="12"/>
      <c r="E991" s="13"/>
      <c r="F991" s="18"/>
      <c r="G991" s="12"/>
      <c r="H991" s="14">
        <f>IF(OR($B991="",$E991=""),"",SUMIFS($E$6:$E991,$B$6:$B991,$B991,$C$6:$C991,"Crédit")-SUMIFS($E$6:$E991,$B$6:$B991,$B991,$C$6:$C991,"Remboursement"))</f>
      </c>
    </row>
    <row r="992" spans="1:8" x14ac:dyDescent="0.25">
      <c r="A992" s="18"/>
      <c r="B992" s="12"/>
      <c r="C992" s="12"/>
      <c r="D992" s="12"/>
      <c r="E992" s="13"/>
      <c r="F992" s="18"/>
      <c r="G992" s="12"/>
      <c r="H992" s="14">
        <f>IF(OR($B992="",$E992=""),"",SUMIFS($E$6:$E992,$B$6:$B992,$B992,$C$6:$C992,"Crédit")-SUMIFS($E$6:$E992,$B$6:$B992,$B992,$C$6:$C992,"Remboursement"))</f>
      </c>
    </row>
    <row r="993" spans="1:8" x14ac:dyDescent="0.25">
      <c r="A993" s="18"/>
      <c r="B993" s="12"/>
      <c r="C993" s="12"/>
      <c r="D993" s="12"/>
      <c r="E993" s="13"/>
      <c r="F993" s="18"/>
      <c r="G993" s="12"/>
      <c r="H993" s="14">
        <f>IF(OR($B993="",$E993=""),"",SUMIFS($E$6:$E993,$B$6:$B993,$B993,$C$6:$C993,"Crédit")-SUMIFS($E$6:$E993,$B$6:$B993,$B993,$C$6:$C993,"Remboursement"))</f>
      </c>
    </row>
    <row r="994" spans="1:8" x14ac:dyDescent="0.25">
      <c r="A994" s="18"/>
      <c r="B994" s="12"/>
      <c r="C994" s="12"/>
      <c r="D994" s="12"/>
      <c r="E994" s="13"/>
      <c r="F994" s="18"/>
      <c r="G994" s="12"/>
      <c r="H994" s="14">
        <f>IF(OR($B994="",$E994=""),"",SUMIFS($E$6:$E994,$B$6:$B994,$B994,$C$6:$C994,"Crédit")-SUMIFS($E$6:$E994,$B$6:$B994,$B994,$C$6:$C994,"Remboursement"))</f>
      </c>
    </row>
    <row r="995" spans="1:8" x14ac:dyDescent="0.25">
      <c r="A995" s="18"/>
      <c r="B995" s="12"/>
      <c r="C995" s="12"/>
      <c r="D995" s="12"/>
      <c r="E995" s="13"/>
      <c r="F995" s="18"/>
      <c r="G995" s="12"/>
      <c r="H995" s="14">
        <f>IF(OR($B995="",$E995=""),"",SUMIFS($E$6:$E995,$B$6:$B995,$B995,$C$6:$C995,"Crédit")-SUMIFS($E$6:$E995,$B$6:$B995,$B995,$C$6:$C995,"Remboursement"))</f>
      </c>
    </row>
    <row r="996" spans="1:8" x14ac:dyDescent="0.25">
      <c r="A996" s="18"/>
      <c r="B996" s="12"/>
      <c r="C996" s="12"/>
      <c r="D996" s="12"/>
      <c r="E996" s="13"/>
      <c r="F996" s="18"/>
      <c r="G996" s="12"/>
      <c r="H996" s="14">
        <f>IF(OR($B996="",$E996=""),"",SUMIFS($E$6:$E996,$B$6:$B996,$B996,$C$6:$C996,"Crédit")-SUMIFS($E$6:$E996,$B$6:$B996,$B996,$C$6:$C996,"Remboursement"))</f>
      </c>
    </row>
    <row r="997" spans="1:8" x14ac:dyDescent="0.25">
      <c r="A997" s="18"/>
      <c r="B997" s="12"/>
      <c r="C997" s="12"/>
      <c r="D997" s="12"/>
      <c r="E997" s="13"/>
      <c r="F997" s="18"/>
      <c r="G997" s="12"/>
      <c r="H997" s="14">
        <f>IF(OR($B997="",$E997=""),"",SUMIFS($E$6:$E997,$B$6:$B997,$B997,$C$6:$C997,"Crédit")-SUMIFS($E$6:$E997,$B$6:$B997,$B997,$C$6:$C997,"Remboursement"))</f>
      </c>
    </row>
    <row r="998" spans="1:8" x14ac:dyDescent="0.25">
      <c r="A998" s="18"/>
      <c r="B998" s="12"/>
      <c r="C998" s="12"/>
      <c r="D998" s="12"/>
      <c r="E998" s="13"/>
      <c r="F998" s="18"/>
      <c r="G998" s="12"/>
      <c r="H998" s="14">
        <f>IF(OR($B998="",$E998=""),"",SUMIFS($E$6:$E998,$B$6:$B998,$B998,$C$6:$C998,"Crédit")-SUMIFS($E$6:$E998,$B$6:$B998,$B998,$C$6:$C998,"Remboursement"))</f>
      </c>
    </row>
    <row r="999" spans="1:8" x14ac:dyDescent="0.25">
      <c r="A999" s="18"/>
      <c r="B999" s="12"/>
      <c r="C999" s="12"/>
      <c r="D999" s="12"/>
      <c r="E999" s="13"/>
      <c r="F999" s="18"/>
      <c r="G999" s="12"/>
      <c r="H999" s="14">
        <f>IF(OR($B999="",$E999=""),"",SUMIFS($E$6:$E999,$B$6:$B999,$B999,$C$6:$C999,"Crédit")-SUMIFS($E$6:$E999,$B$6:$B999,$B999,$C$6:$C999,"Remboursement"))</f>
      </c>
    </row>
    <row r="1000" spans="1:8" x14ac:dyDescent="0.25">
      <c r="A1000" s="18"/>
      <c r="B1000" s="12"/>
      <c r="C1000" s="12"/>
      <c r="D1000" s="12"/>
      <c r="E1000" s="13"/>
      <c r="F1000" s="18"/>
      <c r="G1000" s="12"/>
      <c r="H1000" s="14">
        <f>IF(OR($B1000="",$E1000=""),"",SUMIFS($E$6:$E1000,$B$6:$B1000,$B1000,$C$6:$C1000,"Crédit")-SUMIFS($E$6:$E1000,$B$6:$B1000,$B1000,$C$6:$C1000,"Remboursement"))</f>
      </c>
    </row>
    <row r="1001" spans="1:8" x14ac:dyDescent="0.25">
      <c r="A1001" s="18"/>
      <c r="B1001" s="12"/>
      <c r="C1001" s="12"/>
      <c r="D1001" s="12"/>
      <c r="E1001" s="13"/>
      <c r="F1001" s="18"/>
      <c r="G1001" s="12"/>
      <c r="H1001" s="14">
        <f>IF(OR($B1001="",$E1001=""),"",SUMIFS($E$6:$E1001,$B$6:$B1001,$B1001,$C$6:$C1001,"Crédit")-SUMIFS($E$6:$E1001,$B$6:$B1001,$B1001,$C$6:$C1001,"Remboursement"))</f>
      </c>
    </row>
    <row r="1002" spans="1:8" x14ac:dyDescent="0.25">
      <c r="A1002" s="18"/>
      <c r="B1002" s="12"/>
      <c r="C1002" s="12"/>
      <c r="D1002" s="12"/>
      <c r="E1002" s="13"/>
      <c r="F1002" s="18"/>
      <c r="G1002" s="12"/>
      <c r="H1002" s="14">
        <f>IF(OR($B1002="",$E1002=""),"",SUMIFS($E$6:$E1002,$B$6:$B1002,$B1002,$C$6:$C1002,"Crédit")-SUMIFS($E$6:$E1002,$B$6:$B1002,$B1002,$C$6:$C1002,"Remboursement"))</f>
      </c>
    </row>
    <row r="1003" spans="1:8" x14ac:dyDescent="0.25">
      <c r="A1003" s="18"/>
      <c r="B1003" s="12"/>
      <c r="C1003" s="12"/>
      <c r="D1003" s="12"/>
      <c r="E1003" s="13"/>
      <c r="F1003" s="18"/>
      <c r="G1003" s="12"/>
      <c r="H1003" s="14">
        <f>IF(OR($B1003="",$E1003=""),"",SUMIFS($E$6:$E1003,$B$6:$B1003,$B1003,$C$6:$C1003,"Crédit")-SUMIFS($E$6:$E1003,$B$6:$B1003,$B1003,$C$6:$C1003,"Remboursement"))</f>
      </c>
    </row>
    <row r="1004" spans="1:8" x14ac:dyDescent="0.25">
      <c r="A1004" s="18"/>
      <c r="B1004" s="12"/>
      <c r="C1004" s="12"/>
      <c r="D1004" s="12"/>
      <c r="E1004" s="13"/>
      <c r="F1004" s="18"/>
      <c r="G1004" s="12"/>
      <c r="H1004" s="14">
        <f>IF(OR($B1004="",$E1004=""),"",SUMIFS($E$6:$E1004,$B$6:$B1004,$B1004,$C$6:$C1004,"Crédit")-SUMIFS($E$6:$E1004,$B$6:$B1004,$B1004,$C$6:$C1004,"Remboursement"))</f>
      </c>
    </row>
    <row r="1005" spans="1:8" x14ac:dyDescent="0.25">
      <c r="A1005" s="18"/>
      <c r="B1005" s="12"/>
      <c r="C1005" s="12"/>
      <c r="D1005" s="12"/>
      <c r="E1005" s="13"/>
      <c r="F1005" s="18"/>
      <c r="G1005" s="12"/>
      <c r="H1005" s="14">
        <f>IF(OR($B1005="",$E1005=""),"",SUMIFS($E$6:$E1005,$B$6:$B1005,$B1005,$C$6:$C1005,"Crédit")-SUMIFS($E$6:$E1005,$B$6:$B1005,$B1005,$C$6:$C1005,"Remboursement"))</f>
      </c>
    </row>
    <row r="1006" spans="1:8" x14ac:dyDescent="0.25">
      <c r="A1006" s="18"/>
      <c r="B1006" s="12"/>
      <c r="C1006" s="12"/>
      <c r="D1006" s="12"/>
      <c r="E1006" s="13"/>
      <c r="F1006" s="18"/>
      <c r="G1006" s="12"/>
      <c r="H1006" s="14">
        <f>IF(OR($B1006="",$E1006=""),"",SUMIFS($E$6:$E1006,$B$6:$B1006,$B1006,$C$6:$C1006,"Crédit")-SUMIFS($E$6:$E1006,$B$6:$B1006,$B1006,$C$6:$C1006,"Remboursement"))</f>
      </c>
    </row>
    <row r="1007" spans="1:8" x14ac:dyDescent="0.25">
      <c r="A1007" s="18"/>
      <c r="B1007" s="12"/>
      <c r="C1007" s="12"/>
      <c r="D1007" s="12"/>
      <c r="E1007" s="13"/>
      <c r="F1007" s="18"/>
      <c r="G1007" s="12"/>
      <c r="H1007" s="14">
        <f>IF(OR($B1007="",$E1007=""),"",SUMIFS($E$6:$E1007,$B$6:$B1007,$B1007,$C$6:$C1007,"Crédit")-SUMIFS($E$6:$E1007,$B$6:$B1007,$B1007,$C$6:$C1007,"Remboursement"))</f>
      </c>
    </row>
    <row r="1008" spans="1:8" x14ac:dyDescent="0.25">
      <c r="A1008" s="18"/>
      <c r="B1008" s="12"/>
      <c r="C1008" s="12"/>
      <c r="D1008" s="12"/>
      <c r="E1008" s="13"/>
      <c r="F1008" s="18"/>
      <c r="G1008" s="12"/>
      <c r="H1008" s="14">
        <f>IF(OR($B1008="",$E1008=""),"",SUMIFS($E$6:$E1008,$B$6:$B1008,$B1008,$C$6:$C1008,"Crédit")-SUMIFS($E$6:$E1008,$B$6:$B1008,$B1008,$C$6:$C1008,"Remboursement"))</f>
      </c>
    </row>
    <row r="1009" spans="1:8" x14ac:dyDescent="0.25">
      <c r="A1009" s="18"/>
      <c r="B1009" s="12"/>
      <c r="C1009" s="12"/>
      <c r="D1009" s="12"/>
      <c r="E1009" s="13"/>
      <c r="F1009" s="18"/>
      <c r="G1009" s="12"/>
      <c r="H1009" s="14">
        <f>IF(OR($B1009="",$E1009=""),"",SUMIFS($E$6:$E1009,$B$6:$B1009,$B1009,$C$6:$C1009,"Crédit")-SUMIFS($E$6:$E1009,$B$6:$B1009,$B1009,$C$6:$C1009,"Remboursement"))</f>
      </c>
    </row>
    <row r="1010" spans="1:8" x14ac:dyDescent="0.25">
      <c r="A1010" s="18"/>
      <c r="B1010" s="12"/>
      <c r="C1010" s="12"/>
      <c r="D1010" s="12"/>
      <c r="E1010" s="13"/>
      <c r="F1010" s="18"/>
      <c r="G1010" s="12"/>
      <c r="H1010" s="14">
        <f>IF(OR($B1010="",$E1010=""),"",SUMIFS($E$6:$E1010,$B$6:$B1010,$B1010,$C$6:$C1010,"Crédit")-SUMIFS($E$6:$E1010,$B$6:$B1010,$B1010,$C$6:$C1010,"Remboursement"))</f>
      </c>
    </row>
    <row r="1011" spans="1:8" x14ac:dyDescent="0.25">
      <c r="A1011" s="18"/>
      <c r="B1011" s="12"/>
      <c r="C1011" s="12"/>
      <c r="D1011" s="12"/>
      <c r="E1011" s="13"/>
      <c r="F1011" s="18"/>
      <c r="G1011" s="12"/>
      <c r="H1011" s="14">
        <f>IF(OR($B1011="",$E1011=""),"",SUMIFS($E$6:$E1011,$B$6:$B1011,$B1011,$C$6:$C1011,"Crédit")-SUMIFS($E$6:$E1011,$B$6:$B1011,$B1011,$C$6:$C1011,"Remboursement"))</f>
      </c>
    </row>
    <row r="1012" spans="1:8" x14ac:dyDescent="0.25">
      <c r="A1012" s="18"/>
      <c r="B1012" s="12"/>
      <c r="C1012" s="12"/>
      <c r="D1012" s="12"/>
      <c r="E1012" s="13"/>
      <c r="F1012" s="18"/>
      <c r="G1012" s="12"/>
      <c r="H1012" s="14">
        <f>IF(OR($B1012="",$E1012=""),"",SUMIFS($E$6:$E1012,$B$6:$B1012,$B1012,$C$6:$C1012,"Crédit")-SUMIFS($E$6:$E1012,$B$6:$B1012,$B1012,$C$6:$C1012,"Remboursement"))</f>
      </c>
    </row>
    <row r="1013" spans="1:8" x14ac:dyDescent="0.25">
      <c r="A1013" s="18"/>
      <c r="B1013" s="12"/>
      <c r="C1013" s="12"/>
      <c r="D1013" s="12"/>
      <c r="E1013" s="13"/>
      <c r="F1013" s="18"/>
      <c r="G1013" s="12"/>
      <c r="H1013" s="14">
        <f>IF(OR($B1013="",$E1013=""),"",SUMIFS($E$6:$E1013,$B$6:$B1013,$B1013,$C$6:$C1013,"Crédit")-SUMIFS($E$6:$E1013,$B$6:$B1013,$B1013,$C$6:$C1013,"Remboursement"))</f>
      </c>
    </row>
    <row r="1014" spans="1:8" x14ac:dyDescent="0.25">
      <c r="A1014" s="18"/>
      <c r="B1014" s="12"/>
      <c r="C1014" s="12"/>
      <c r="D1014" s="12"/>
      <c r="E1014" s="13"/>
      <c r="F1014" s="18"/>
      <c r="G1014" s="12"/>
      <c r="H1014" s="14">
        <f>IF(OR($B1014="",$E1014=""),"",SUMIFS($E$6:$E1014,$B$6:$B1014,$B1014,$C$6:$C1014,"Crédit")-SUMIFS($E$6:$E1014,$B$6:$B1014,$B1014,$C$6:$C1014,"Remboursement"))</f>
      </c>
    </row>
    <row r="1015" spans="1:8" x14ac:dyDescent="0.25">
      <c r="A1015" s="18"/>
      <c r="B1015" s="12"/>
      <c r="C1015" s="12"/>
      <c r="D1015" s="12"/>
      <c r="E1015" s="13"/>
      <c r="F1015" s="18"/>
      <c r="G1015" s="12"/>
      <c r="H1015" s="14">
        <f>IF(OR($B1015="",$E1015=""),"",SUMIFS($E$6:$E1015,$B$6:$B1015,$B1015,$C$6:$C1015,"Crédit")-SUMIFS($E$6:$E1015,$B$6:$B1015,$B1015,$C$6:$C1015,"Remboursement"))</f>
      </c>
    </row>
    <row r="1016" spans="1:8" x14ac:dyDescent="0.25">
      <c r="A1016" s="18"/>
      <c r="B1016" s="12"/>
      <c r="C1016" s="12"/>
      <c r="D1016" s="12"/>
      <c r="E1016" s="13"/>
      <c r="F1016" s="18"/>
      <c r="G1016" s="12"/>
      <c r="H1016" s="14">
        <f>IF(OR($B1016="",$E1016=""),"",SUMIFS($E$6:$E1016,$B$6:$B1016,$B1016,$C$6:$C1016,"Crédit")-SUMIFS($E$6:$E1016,$B$6:$B1016,$B1016,$C$6:$C1016,"Remboursement"))</f>
      </c>
    </row>
    <row r="1017" spans="1:8" x14ac:dyDescent="0.25">
      <c r="A1017" s="18"/>
      <c r="B1017" s="12"/>
      <c r="C1017" s="12"/>
      <c r="D1017" s="12"/>
      <c r="E1017" s="13"/>
      <c r="F1017" s="18"/>
      <c r="G1017" s="12"/>
      <c r="H1017" s="14">
        <f>IF(OR($B1017="",$E1017=""),"",SUMIFS($E$6:$E1017,$B$6:$B1017,$B1017,$C$6:$C1017,"Crédit")-SUMIFS($E$6:$E1017,$B$6:$B1017,$B1017,$C$6:$C1017,"Remboursement"))</f>
      </c>
    </row>
    <row r="1018" spans="1:8" x14ac:dyDescent="0.25">
      <c r="A1018" s="18"/>
      <c r="B1018" s="12"/>
      <c r="C1018" s="12"/>
      <c r="D1018" s="12"/>
      <c r="E1018" s="13"/>
      <c r="F1018" s="18"/>
      <c r="G1018" s="12"/>
      <c r="H1018" s="14">
        <f>IF(OR($B1018="",$E1018=""),"",SUMIFS($E$6:$E1018,$B$6:$B1018,$B1018,$C$6:$C1018,"Crédit")-SUMIFS($E$6:$E1018,$B$6:$B1018,$B1018,$C$6:$C1018,"Remboursement"))</f>
      </c>
    </row>
    <row r="1019" spans="1:8" x14ac:dyDescent="0.25">
      <c r="A1019" s="18"/>
      <c r="B1019" s="12"/>
      <c r="C1019" s="12"/>
      <c r="D1019" s="12"/>
      <c r="E1019" s="13"/>
      <c r="F1019" s="18"/>
      <c r="G1019" s="12"/>
      <c r="H1019" s="14">
        <f>IF(OR($B1019="",$E1019=""),"",SUMIFS($E$6:$E1019,$B$6:$B1019,$B1019,$C$6:$C1019,"Crédit")-SUMIFS($E$6:$E1019,$B$6:$B1019,$B1019,$C$6:$C1019,"Remboursement"))</f>
      </c>
    </row>
    <row r="1020" spans="1:8" x14ac:dyDescent="0.25">
      <c r="A1020" s="18"/>
      <c r="B1020" s="12"/>
      <c r="C1020" s="12"/>
      <c r="D1020" s="12"/>
      <c r="E1020" s="13"/>
      <c r="F1020" s="18"/>
      <c r="G1020" s="12"/>
      <c r="H1020" s="14">
        <f>IF(OR($B1020="",$E1020=""),"",SUMIFS($E$6:$E1020,$B$6:$B1020,$B1020,$C$6:$C1020,"Crédit")-SUMIFS($E$6:$E1020,$B$6:$B1020,$B1020,$C$6:$C1020,"Remboursement"))</f>
      </c>
    </row>
    <row r="1021" spans="1:8" x14ac:dyDescent="0.25">
      <c r="A1021" s="18"/>
      <c r="B1021" s="12"/>
      <c r="C1021" s="12"/>
      <c r="D1021" s="12"/>
      <c r="E1021" s="13"/>
      <c r="F1021" s="18"/>
      <c r="G1021" s="12"/>
      <c r="H1021" s="14">
        <f>IF(OR($B1021="",$E1021=""),"",SUMIFS($E$6:$E1021,$B$6:$B1021,$B1021,$C$6:$C1021,"Crédit")-SUMIFS($E$6:$E1021,$B$6:$B1021,$B1021,$C$6:$C1021,"Remboursement"))</f>
      </c>
    </row>
    <row r="1022" spans="1:8" x14ac:dyDescent="0.25">
      <c r="A1022" s="18"/>
      <c r="B1022" s="12"/>
      <c r="C1022" s="12"/>
      <c r="D1022" s="12"/>
      <c r="E1022" s="13"/>
      <c r="F1022" s="18"/>
      <c r="G1022" s="12"/>
      <c r="H1022" s="14">
        <f>IF(OR($B1022="",$E1022=""),"",SUMIFS($E$6:$E1022,$B$6:$B1022,$B1022,$C$6:$C1022,"Crédit")-SUMIFS($E$6:$E1022,$B$6:$B1022,$B1022,$C$6:$C1022,"Remboursement"))</f>
      </c>
    </row>
    <row r="1023" spans="1:8" x14ac:dyDescent="0.25">
      <c r="A1023" s="18"/>
      <c r="B1023" s="12"/>
      <c r="C1023" s="12"/>
      <c r="D1023" s="12"/>
      <c r="E1023" s="13"/>
      <c r="F1023" s="18"/>
      <c r="G1023" s="12"/>
      <c r="H1023" s="14">
        <f>IF(OR($B1023="",$E1023=""),"",SUMIFS($E$6:$E1023,$B$6:$B1023,$B1023,$C$6:$C1023,"Crédit")-SUMIFS($E$6:$E1023,$B$6:$B1023,$B1023,$C$6:$C1023,"Remboursement"))</f>
      </c>
    </row>
    <row r="1024" spans="1:8" x14ac:dyDescent="0.25">
      <c r="A1024" s="18"/>
      <c r="B1024" s="12"/>
      <c r="C1024" s="12"/>
      <c r="D1024" s="12"/>
      <c r="E1024" s="13"/>
      <c r="F1024" s="18"/>
      <c r="G1024" s="12"/>
      <c r="H1024" s="14">
        <f>IF(OR($B1024="",$E1024=""),"",SUMIFS($E$6:$E1024,$B$6:$B1024,$B1024,$C$6:$C1024,"Crédit")-SUMIFS($E$6:$E1024,$B$6:$B1024,$B1024,$C$6:$C1024,"Remboursement"))</f>
      </c>
    </row>
    <row r="1025" spans="1:8" x14ac:dyDescent="0.25">
      <c r="A1025" s="18"/>
      <c r="B1025" s="12"/>
      <c r="C1025" s="12"/>
      <c r="D1025" s="12"/>
      <c r="E1025" s="13"/>
      <c r="F1025" s="18"/>
      <c r="G1025" s="12"/>
      <c r="H1025" s="14">
        <f>IF(OR($B1025="",$E1025=""),"",SUMIFS($E$6:$E1025,$B$6:$B1025,$B1025,$C$6:$C1025,"Crédit")-SUMIFS($E$6:$E1025,$B$6:$B1025,$B1025,$C$6:$C1025,"Remboursement"))</f>
      </c>
    </row>
    <row r="1026" spans="1:8" x14ac:dyDescent="0.25">
      <c r="A1026" s="18"/>
      <c r="B1026" s="12"/>
      <c r="C1026" s="12"/>
      <c r="D1026" s="12"/>
      <c r="E1026" s="13"/>
      <c r="F1026" s="18"/>
      <c r="G1026" s="12"/>
      <c r="H1026" s="14">
        <f>IF(OR($B1026="",$E1026=""),"",SUMIFS($E$6:$E1026,$B$6:$B1026,$B1026,$C$6:$C1026,"Crédit")-SUMIFS($E$6:$E1026,$B$6:$B1026,$B1026,$C$6:$C1026,"Remboursement"))</f>
      </c>
    </row>
    <row r="1027" spans="1:8" x14ac:dyDescent="0.25">
      <c r="A1027" s="18"/>
      <c r="B1027" s="12"/>
      <c r="C1027" s="12"/>
      <c r="D1027" s="12"/>
      <c r="E1027" s="13"/>
      <c r="F1027" s="18"/>
      <c r="G1027" s="12"/>
      <c r="H1027" s="14">
        <f>IF(OR($B1027="",$E1027=""),"",SUMIFS($E$6:$E1027,$B$6:$B1027,$B1027,$C$6:$C1027,"Crédit")-SUMIFS($E$6:$E1027,$B$6:$B1027,$B1027,$C$6:$C1027,"Remboursement"))</f>
      </c>
    </row>
    <row r="1028" spans="1:8" x14ac:dyDescent="0.25">
      <c r="A1028" s="18"/>
      <c r="B1028" s="12"/>
      <c r="C1028" s="12"/>
      <c r="D1028" s="12"/>
      <c r="E1028" s="13"/>
      <c r="F1028" s="18"/>
      <c r="G1028" s="12"/>
      <c r="H1028" s="14">
        <f>IF(OR($B1028="",$E1028=""),"",SUMIFS($E$6:$E1028,$B$6:$B1028,$B1028,$C$6:$C1028,"Crédit")-SUMIFS($E$6:$E1028,$B$6:$B1028,$B1028,$C$6:$C1028,"Remboursement"))</f>
      </c>
    </row>
    <row r="1029" spans="1:8" x14ac:dyDescent="0.25">
      <c r="A1029" s="18"/>
      <c r="B1029" s="12"/>
      <c r="C1029" s="12"/>
      <c r="D1029" s="12"/>
      <c r="E1029" s="13"/>
      <c r="F1029" s="18"/>
      <c r="G1029" s="12"/>
      <c r="H1029" s="14">
        <f>IF(OR($B1029="",$E1029=""),"",SUMIFS($E$6:$E1029,$B$6:$B1029,$B1029,$C$6:$C1029,"Crédit")-SUMIFS($E$6:$E1029,$B$6:$B1029,$B1029,$C$6:$C1029,"Remboursement"))</f>
      </c>
    </row>
    <row r="1030" spans="1:8" x14ac:dyDescent="0.25">
      <c r="A1030" s="18"/>
      <c r="B1030" s="12"/>
      <c r="C1030" s="12"/>
      <c r="D1030" s="12"/>
      <c r="E1030" s="13"/>
      <c r="F1030" s="18"/>
      <c r="G1030" s="12"/>
      <c r="H1030" s="14">
        <f>IF(OR($B1030="",$E1030=""),"",SUMIFS($E$6:$E1030,$B$6:$B1030,$B1030,$C$6:$C1030,"Crédit")-SUMIFS($E$6:$E1030,$B$6:$B1030,$B1030,$C$6:$C1030,"Remboursement"))</f>
      </c>
    </row>
    <row r="1031" spans="1:8" x14ac:dyDescent="0.25">
      <c r="A1031" s="18"/>
      <c r="B1031" s="12"/>
      <c r="C1031" s="12"/>
      <c r="D1031" s="12"/>
      <c r="E1031" s="13"/>
      <c r="F1031" s="18"/>
      <c r="G1031" s="12"/>
      <c r="H1031" s="14">
        <f>IF(OR($B1031="",$E1031=""),"",SUMIFS($E$6:$E1031,$B$6:$B1031,$B1031,$C$6:$C1031,"Crédit")-SUMIFS($E$6:$E1031,$B$6:$B1031,$B1031,$C$6:$C1031,"Remboursement"))</f>
      </c>
    </row>
    <row r="1032" spans="1:8" x14ac:dyDescent="0.25">
      <c r="A1032" s="18"/>
      <c r="B1032" s="12"/>
      <c r="C1032" s="12"/>
      <c r="D1032" s="12"/>
      <c r="E1032" s="13"/>
      <c r="F1032" s="18"/>
      <c r="G1032" s="12"/>
      <c r="H1032" s="14">
        <f>IF(OR($B1032="",$E1032=""),"",SUMIFS($E$6:$E1032,$B$6:$B1032,$B1032,$C$6:$C1032,"Crédit")-SUMIFS($E$6:$E1032,$B$6:$B1032,$B1032,$C$6:$C1032,"Remboursement"))</f>
      </c>
    </row>
    <row r="1033" spans="1:8" x14ac:dyDescent="0.25">
      <c r="A1033" s="18"/>
      <c r="B1033" s="12"/>
      <c r="C1033" s="12"/>
      <c r="D1033" s="12"/>
      <c r="E1033" s="13"/>
      <c r="F1033" s="18"/>
      <c r="G1033" s="12"/>
      <c r="H1033" s="14">
        <f>IF(OR($B1033="",$E1033=""),"",SUMIFS($E$6:$E1033,$B$6:$B1033,$B1033,$C$6:$C1033,"Crédit")-SUMIFS($E$6:$E1033,$B$6:$B1033,$B1033,$C$6:$C1033,"Remboursement"))</f>
      </c>
    </row>
    <row r="1034" spans="1:8" x14ac:dyDescent="0.25">
      <c r="A1034" s="18"/>
      <c r="B1034" s="12"/>
      <c r="C1034" s="12"/>
      <c r="D1034" s="12"/>
      <c r="E1034" s="13"/>
      <c r="F1034" s="18"/>
      <c r="G1034" s="12"/>
      <c r="H1034" s="14">
        <f>IF(OR($B1034="",$E1034=""),"",SUMIFS($E$6:$E1034,$B$6:$B1034,$B1034,$C$6:$C1034,"Crédit")-SUMIFS($E$6:$E1034,$B$6:$B1034,$B1034,$C$6:$C1034,"Remboursement"))</f>
      </c>
    </row>
    <row r="1035" spans="1:8" x14ac:dyDescent="0.25">
      <c r="A1035" s="18"/>
      <c r="B1035" s="12"/>
      <c r="C1035" s="12"/>
      <c r="D1035" s="12"/>
      <c r="E1035" s="13"/>
      <c r="F1035" s="18"/>
      <c r="G1035" s="12"/>
      <c r="H1035" s="14">
        <f>IF(OR($B1035="",$E1035=""),"",SUMIFS($E$6:$E1035,$B$6:$B1035,$B1035,$C$6:$C1035,"Crédit")-SUMIFS($E$6:$E1035,$B$6:$B1035,$B1035,$C$6:$C1035,"Remboursement"))</f>
      </c>
    </row>
    <row r="1036" spans="1:8" x14ac:dyDescent="0.25">
      <c r="A1036" s="18"/>
      <c r="B1036" s="12"/>
      <c r="C1036" s="12"/>
      <c r="D1036" s="12"/>
      <c r="E1036" s="13"/>
      <c r="F1036" s="18"/>
      <c r="G1036" s="12"/>
      <c r="H1036" s="14">
        <f>IF(OR($B1036="",$E1036=""),"",SUMIFS($E$6:$E1036,$B$6:$B1036,$B1036,$C$6:$C1036,"Crédit")-SUMIFS($E$6:$E1036,$B$6:$B1036,$B1036,$C$6:$C1036,"Remboursement"))</f>
      </c>
    </row>
    <row r="1037" spans="1:8" x14ac:dyDescent="0.25">
      <c r="A1037" s="18"/>
      <c r="B1037" s="12"/>
      <c r="C1037" s="12"/>
      <c r="D1037" s="12"/>
      <c r="E1037" s="13"/>
      <c r="F1037" s="18"/>
      <c r="G1037" s="12"/>
      <c r="H1037" s="14">
        <f>IF(OR($B1037="",$E1037=""),"",SUMIFS($E$6:$E1037,$B$6:$B1037,$B1037,$C$6:$C1037,"Crédit")-SUMIFS($E$6:$E1037,$B$6:$B1037,$B1037,$C$6:$C1037,"Remboursement"))</f>
      </c>
    </row>
    <row r="1038" spans="1:8" x14ac:dyDescent="0.25">
      <c r="A1038" s="18"/>
      <c r="B1038" s="12"/>
      <c r="C1038" s="12"/>
      <c r="D1038" s="12"/>
      <c r="E1038" s="13"/>
      <c r="F1038" s="18"/>
      <c r="G1038" s="12"/>
      <c r="H1038" s="14">
        <f>IF(OR($B1038="",$E1038=""),"",SUMIFS($E$6:$E1038,$B$6:$B1038,$B1038,$C$6:$C1038,"Crédit")-SUMIFS($E$6:$E1038,$B$6:$B1038,$B1038,$C$6:$C1038,"Remboursement"))</f>
      </c>
    </row>
    <row r="1039" spans="1:8" x14ac:dyDescent="0.25">
      <c r="A1039" s="18"/>
      <c r="B1039" s="12"/>
      <c r="C1039" s="12"/>
      <c r="D1039" s="12"/>
      <c r="E1039" s="13"/>
      <c r="F1039" s="18"/>
      <c r="G1039" s="12"/>
      <c r="H1039" s="14">
        <f>IF(OR($B1039="",$E1039=""),"",SUMIFS($E$6:$E1039,$B$6:$B1039,$B1039,$C$6:$C1039,"Crédit")-SUMIFS($E$6:$E1039,$B$6:$B1039,$B1039,$C$6:$C1039,"Remboursement"))</f>
      </c>
    </row>
    <row r="1040" spans="1:8" x14ac:dyDescent="0.25">
      <c r="A1040" s="18"/>
      <c r="B1040" s="12"/>
      <c r="C1040" s="12"/>
      <c r="D1040" s="12"/>
      <c r="E1040" s="13"/>
      <c r="F1040" s="18"/>
      <c r="G1040" s="12"/>
      <c r="H1040" s="14">
        <f>IF(OR($B1040="",$E1040=""),"",SUMIFS($E$6:$E1040,$B$6:$B1040,$B1040,$C$6:$C1040,"Crédit")-SUMIFS($E$6:$E1040,$B$6:$B1040,$B1040,$C$6:$C1040,"Remboursement"))</f>
      </c>
    </row>
    <row r="1041" spans="1:8" x14ac:dyDescent="0.25">
      <c r="A1041" s="18"/>
      <c r="B1041" s="12"/>
      <c r="C1041" s="12"/>
      <c r="D1041" s="12"/>
      <c r="E1041" s="13"/>
      <c r="F1041" s="18"/>
      <c r="G1041" s="12"/>
      <c r="H1041" s="14">
        <f>IF(OR($B1041="",$E1041=""),"",SUMIFS($E$6:$E1041,$B$6:$B1041,$B1041,$C$6:$C1041,"Crédit")-SUMIFS($E$6:$E1041,$B$6:$B1041,$B1041,$C$6:$C1041,"Remboursement"))</f>
      </c>
    </row>
    <row r="1042" spans="1:8" x14ac:dyDescent="0.25">
      <c r="A1042" s="18"/>
      <c r="B1042" s="12"/>
      <c r="C1042" s="12"/>
      <c r="D1042" s="12"/>
      <c r="E1042" s="13"/>
      <c r="F1042" s="18"/>
      <c r="G1042" s="12"/>
      <c r="H1042" s="14">
        <f>IF(OR($B1042="",$E1042=""),"",SUMIFS($E$6:$E1042,$B$6:$B1042,$B1042,$C$6:$C1042,"Crédit")-SUMIFS($E$6:$E1042,$B$6:$B1042,$B1042,$C$6:$C1042,"Remboursement"))</f>
      </c>
    </row>
    <row r="1043" spans="1:8" x14ac:dyDescent="0.25">
      <c r="A1043" s="18"/>
      <c r="B1043" s="12"/>
      <c r="C1043" s="12"/>
      <c r="D1043" s="12"/>
      <c r="E1043" s="13"/>
      <c r="F1043" s="18"/>
      <c r="G1043" s="12"/>
      <c r="H1043" s="14">
        <f>IF(OR($B1043="",$E1043=""),"",SUMIFS($E$6:$E1043,$B$6:$B1043,$B1043,$C$6:$C1043,"Crédit")-SUMIFS($E$6:$E1043,$B$6:$B1043,$B1043,$C$6:$C1043,"Remboursement"))</f>
      </c>
    </row>
    <row r="1044" spans="1:8" x14ac:dyDescent="0.25">
      <c r="A1044" s="18"/>
      <c r="B1044" s="12"/>
      <c r="C1044" s="12"/>
      <c r="D1044" s="12"/>
      <c r="E1044" s="13"/>
      <c r="F1044" s="18"/>
      <c r="G1044" s="12"/>
      <c r="H1044" s="14">
        <f>IF(OR($B1044="",$E1044=""),"",SUMIFS($E$6:$E1044,$B$6:$B1044,$B1044,$C$6:$C1044,"Crédit")-SUMIFS($E$6:$E1044,$B$6:$B1044,$B1044,$C$6:$C1044,"Remboursement"))</f>
      </c>
    </row>
    <row r="1045" spans="1:8" x14ac:dyDescent="0.25">
      <c r="A1045" s="18"/>
      <c r="B1045" s="12"/>
      <c r="C1045" s="12"/>
      <c r="D1045" s="12"/>
      <c r="E1045" s="13"/>
      <c r="F1045" s="18"/>
      <c r="G1045" s="12"/>
      <c r="H1045" s="14">
        <f>IF(OR($B1045="",$E1045=""),"",SUMIFS($E$6:$E1045,$B$6:$B1045,$B1045,$C$6:$C1045,"Crédit")-SUMIFS($E$6:$E1045,$B$6:$B1045,$B1045,$C$6:$C1045,"Remboursement"))</f>
      </c>
    </row>
    <row r="1046" spans="1:8" x14ac:dyDescent="0.25">
      <c r="A1046" s="18"/>
      <c r="B1046" s="12"/>
      <c r="C1046" s="12"/>
      <c r="D1046" s="12"/>
      <c r="E1046" s="13"/>
      <c r="F1046" s="18"/>
      <c r="G1046" s="12"/>
      <c r="H1046" s="14">
        <f>IF(OR($B1046="",$E1046=""),"",SUMIFS($E$6:$E1046,$B$6:$B1046,$B1046,$C$6:$C1046,"Crédit")-SUMIFS($E$6:$E1046,$B$6:$B1046,$B1046,$C$6:$C1046,"Remboursement"))</f>
      </c>
    </row>
    <row r="1047" spans="1:8" x14ac:dyDescent="0.25">
      <c r="A1047" s="18"/>
      <c r="B1047" s="12"/>
      <c r="C1047" s="12"/>
      <c r="D1047" s="12"/>
      <c r="E1047" s="13"/>
      <c r="F1047" s="18"/>
      <c r="G1047" s="12"/>
      <c r="H1047" s="14">
        <f>IF(OR($B1047="",$E1047=""),"",SUMIFS($E$6:$E1047,$B$6:$B1047,$B1047,$C$6:$C1047,"Crédit")-SUMIFS($E$6:$E1047,$B$6:$B1047,$B1047,$C$6:$C1047,"Remboursement"))</f>
      </c>
    </row>
    <row r="1048" spans="1:8" x14ac:dyDescent="0.25">
      <c r="A1048" s="18"/>
      <c r="B1048" s="12"/>
      <c r="C1048" s="12"/>
      <c r="D1048" s="12"/>
      <c r="E1048" s="13"/>
      <c r="F1048" s="18"/>
      <c r="G1048" s="12"/>
      <c r="H1048" s="14">
        <f>IF(OR($B1048="",$E1048=""),"",SUMIFS($E$6:$E1048,$B$6:$B1048,$B1048,$C$6:$C1048,"Crédit")-SUMIFS($E$6:$E1048,$B$6:$B1048,$B1048,$C$6:$C1048,"Remboursement"))</f>
      </c>
    </row>
    <row r="1049" spans="1:8" x14ac:dyDescent="0.25">
      <c r="A1049" s="18"/>
      <c r="B1049" s="12"/>
      <c r="C1049" s="12"/>
      <c r="D1049" s="12"/>
      <c r="E1049" s="13"/>
      <c r="F1049" s="18"/>
      <c r="G1049" s="12"/>
      <c r="H1049" s="14">
        <f>IF(OR($B1049="",$E1049=""),"",SUMIFS($E$6:$E1049,$B$6:$B1049,$B1049,$C$6:$C1049,"Crédit")-SUMIFS($E$6:$E1049,$B$6:$B1049,$B1049,$C$6:$C1049,"Remboursement"))</f>
      </c>
    </row>
    <row r="1050" spans="1:8" x14ac:dyDescent="0.25">
      <c r="A1050" s="18"/>
      <c r="B1050" s="12"/>
      <c r="C1050" s="12"/>
      <c r="D1050" s="12"/>
      <c r="E1050" s="13"/>
      <c r="F1050" s="18"/>
      <c r="G1050" s="12"/>
      <c r="H1050" s="14">
        <f>IF(OR($B1050="",$E1050=""),"",SUMIFS($E$6:$E1050,$B$6:$B1050,$B1050,$C$6:$C1050,"Crédit")-SUMIFS($E$6:$E1050,$B$6:$B1050,$B1050,$C$6:$C1050,"Remboursement"))</f>
      </c>
    </row>
    <row r="1051" spans="1:8" x14ac:dyDescent="0.25">
      <c r="A1051" s="18"/>
      <c r="B1051" s="12"/>
      <c r="C1051" s="12"/>
      <c r="D1051" s="12"/>
      <c r="E1051" s="13"/>
      <c r="F1051" s="18"/>
      <c r="G1051" s="12"/>
      <c r="H1051" s="14">
        <f>IF(OR($B1051="",$E1051=""),"",SUMIFS($E$6:$E1051,$B$6:$B1051,$B1051,$C$6:$C1051,"Crédit")-SUMIFS($E$6:$E1051,$B$6:$B1051,$B1051,$C$6:$C1051,"Remboursement"))</f>
      </c>
    </row>
    <row r="1052" spans="1:8" x14ac:dyDescent="0.25">
      <c r="A1052" s="18"/>
      <c r="B1052" s="12"/>
      <c r="C1052" s="12"/>
      <c r="D1052" s="12"/>
      <c r="E1052" s="13"/>
      <c r="F1052" s="18"/>
      <c r="G1052" s="12"/>
      <c r="H1052" s="14">
        <f>IF(OR($B1052="",$E1052=""),"",SUMIFS($E$6:$E1052,$B$6:$B1052,$B1052,$C$6:$C1052,"Crédit")-SUMIFS($E$6:$E1052,$B$6:$B1052,$B1052,$C$6:$C1052,"Remboursement"))</f>
      </c>
    </row>
    <row r="1053" spans="1:8" x14ac:dyDescent="0.25">
      <c r="A1053" s="18"/>
      <c r="B1053" s="12"/>
      <c r="C1053" s="12"/>
      <c r="D1053" s="12"/>
      <c r="E1053" s="13"/>
      <c r="F1053" s="18"/>
      <c r="G1053" s="12"/>
      <c r="H1053" s="14">
        <f>IF(OR($B1053="",$E1053=""),"",SUMIFS($E$6:$E1053,$B$6:$B1053,$B1053,$C$6:$C1053,"Crédit")-SUMIFS($E$6:$E1053,$B$6:$B1053,$B1053,$C$6:$C1053,"Remboursement"))</f>
      </c>
    </row>
    <row r="1054" spans="1:8" x14ac:dyDescent="0.25">
      <c r="A1054" s="18"/>
      <c r="B1054" s="12"/>
      <c r="C1054" s="12"/>
      <c r="D1054" s="12"/>
      <c r="E1054" s="13"/>
      <c r="F1054" s="18"/>
      <c r="G1054" s="12"/>
      <c r="H1054" s="14">
        <f>IF(OR($B1054="",$E1054=""),"",SUMIFS($E$6:$E1054,$B$6:$B1054,$B1054,$C$6:$C1054,"Crédit")-SUMIFS($E$6:$E1054,$B$6:$B1054,$B1054,$C$6:$C1054,"Remboursement"))</f>
      </c>
    </row>
    <row r="1055" spans="1:8" x14ac:dyDescent="0.25">
      <c r="A1055" s="18"/>
      <c r="B1055" s="12"/>
      <c r="C1055" s="12"/>
      <c r="D1055" s="12"/>
      <c r="E1055" s="13"/>
      <c r="F1055" s="18"/>
      <c r="G1055" s="12"/>
      <c r="H1055" s="14">
        <f>IF(OR($B1055="",$E1055=""),"",SUMIFS($E$6:$E1055,$B$6:$B1055,$B1055,$C$6:$C1055,"Crédit")-SUMIFS($E$6:$E1055,$B$6:$B1055,$B1055,$C$6:$C1055,"Remboursement"))</f>
      </c>
    </row>
    <row r="1056" spans="1:8" x14ac:dyDescent="0.25">
      <c r="A1056" s="18"/>
      <c r="B1056" s="12"/>
      <c r="C1056" s="12"/>
      <c r="D1056" s="12"/>
      <c r="E1056" s="13"/>
      <c r="F1056" s="18"/>
      <c r="G1056" s="12"/>
      <c r="H1056" s="14">
        <f>IF(OR($B1056="",$E1056=""),"",SUMIFS($E$6:$E1056,$B$6:$B1056,$B1056,$C$6:$C1056,"Crédit")-SUMIFS($E$6:$E1056,$B$6:$B1056,$B1056,$C$6:$C1056,"Remboursement"))</f>
      </c>
    </row>
    <row r="1057" spans="1:8" x14ac:dyDescent="0.25">
      <c r="A1057" s="18"/>
      <c r="B1057" s="12"/>
      <c r="C1057" s="12"/>
      <c r="D1057" s="12"/>
      <c r="E1057" s="13"/>
      <c r="F1057" s="18"/>
      <c r="G1057" s="12"/>
      <c r="H1057" s="14">
        <f>IF(OR($B1057="",$E1057=""),"",SUMIFS($E$6:$E1057,$B$6:$B1057,$B1057,$C$6:$C1057,"Crédit")-SUMIFS($E$6:$E1057,$B$6:$B1057,$B1057,$C$6:$C1057,"Remboursement"))</f>
      </c>
    </row>
    <row r="1058" spans="1:8" x14ac:dyDescent="0.25">
      <c r="A1058" s="18"/>
      <c r="B1058" s="12"/>
      <c r="C1058" s="12"/>
      <c r="D1058" s="12"/>
      <c r="E1058" s="13"/>
      <c r="F1058" s="18"/>
      <c r="G1058" s="12"/>
      <c r="H1058" s="14">
        <f>IF(OR($B1058="",$E1058=""),"",SUMIFS($E$6:$E1058,$B$6:$B1058,$B1058,$C$6:$C1058,"Crédit")-SUMIFS($E$6:$E1058,$B$6:$B1058,$B1058,$C$6:$C1058,"Remboursement"))</f>
      </c>
    </row>
    <row r="1059" spans="1:8" x14ac:dyDescent="0.25">
      <c r="A1059" s="18"/>
      <c r="B1059" s="12"/>
      <c r="C1059" s="12"/>
      <c r="D1059" s="12"/>
      <c r="E1059" s="13"/>
      <c r="F1059" s="18"/>
      <c r="G1059" s="12"/>
      <c r="H1059" s="14">
        <f>IF(OR($B1059="",$E1059=""),"",SUMIFS($E$6:$E1059,$B$6:$B1059,$B1059,$C$6:$C1059,"Crédit")-SUMIFS($E$6:$E1059,$B$6:$B1059,$B1059,$C$6:$C1059,"Remboursement"))</f>
      </c>
    </row>
    <row r="1060" spans="1:8" x14ac:dyDescent="0.25">
      <c r="A1060" s="18"/>
      <c r="B1060" s="12"/>
      <c r="C1060" s="12"/>
      <c r="D1060" s="12"/>
      <c r="E1060" s="13"/>
      <c r="F1060" s="18"/>
      <c r="G1060" s="12"/>
      <c r="H1060" s="14">
        <f>IF(OR($B1060="",$E1060=""),"",SUMIFS($E$6:$E1060,$B$6:$B1060,$B1060,$C$6:$C1060,"Crédit")-SUMIFS($E$6:$E1060,$B$6:$B1060,$B1060,$C$6:$C1060,"Remboursement"))</f>
      </c>
    </row>
    <row r="1061" spans="1:8" x14ac:dyDescent="0.25">
      <c r="A1061" s="18"/>
      <c r="B1061" s="12"/>
      <c r="C1061" s="12"/>
      <c r="D1061" s="12"/>
      <c r="E1061" s="13"/>
      <c r="F1061" s="18"/>
      <c r="G1061" s="12"/>
      <c r="H1061" s="14">
        <f>IF(OR($B1061="",$E1061=""),"",SUMIFS($E$6:$E1061,$B$6:$B1061,$B1061,$C$6:$C1061,"Crédit")-SUMIFS($E$6:$E1061,$B$6:$B1061,$B1061,$C$6:$C1061,"Remboursement"))</f>
      </c>
    </row>
    <row r="1062" spans="1:8" x14ac:dyDescent="0.25">
      <c r="A1062" s="18"/>
      <c r="B1062" s="12"/>
      <c r="C1062" s="12"/>
      <c r="D1062" s="12"/>
      <c r="E1062" s="13"/>
      <c r="F1062" s="18"/>
      <c r="G1062" s="12"/>
      <c r="H1062" s="14">
        <f>IF(OR($B1062="",$E1062=""),"",SUMIFS($E$6:$E1062,$B$6:$B1062,$B1062,$C$6:$C1062,"Crédit")-SUMIFS($E$6:$E1062,$B$6:$B1062,$B1062,$C$6:$C1062,"Remboursement"))</f>
      </c>
    </row>
    <row r="1063" spans="1:8" x14ac:dyDescent="0.25">
      <c r="A1063" s="18"/>
      <c r="B1063" s="12"/>
      <c r="C1063" s="12"/>
      <c r="D1063" s="12"/>
      <c r="E1063" s="13"/>
      <c r="F1063" s="18"/>
      <c r="G1063" s="12"/>
      <c r="H1063" s="14">
        <f>IF(OR($B1063="",$E1063=""),"",SUMIFS($E$6:$E1063,$B$6:$B1063,$B1063,$C$6:$C1063,"Crédit")-SUMIFS($E$6:$E1063,$B$6:$B1063,$B1063,$C$6:$C1063,"Remboursement"))</f>
      </c>
    </row>
    <row r="1064" spans="1:8" x14ac:dyDescent="0.25">
      <c r="A1064" s="18"/>
      <c r="B1064" s="12"/>
      <c r="C1064" s="12"/>
      <c r="D1064" s="12"/>
      <c r="E1064" s="13"/>
      <c r="F1064" s="18"/>
      <c r="G1064" s="12"/>
      <c r="H1064" s="14">
        <f>IF(OR($B1064="",$E1064=""),"",SUMIFS($E$6:$E1064,$B$6:$B1064,$B1064,$C$6:$C1064,"Crédit")-SUMIFS($E$6:$E1064,$B$6:$B1064,$B1064,$C$6:$C1064,"Remboursement"))</f>
      </c>
    </row>
    <row r="1065" spans="1:8" x14ac:dyDescent="0.25">
      <c r="A1065" s="18"/>
      <c r="B1065" s="12"/>
      <c r="C1065" s="12"/>
      <c r="D1065" s="12"/>
      <c r="E1065" s="13"/>
      <c r="F1065" s="18"/>
      <c r="G1065" s="12"/>
      <c r="H1065" s="14">
        <f>IF(OR($B1065="",$E1065=""),"",SUMIFS($E$6:$E1065,$B$6:$B1065,$B1065,$C$6:$C1065,"Crédit")-SUMIFS($E$6:$E1065,$B$6:$B1065,$B1065,$C$6:$C1065,"Remboursement"))</f>
      </c>
    </row>
    <row r="1066" spans="1:8" x14ac:dyDescent="0.25">
      <c r="A1066" s="18"/>
      <c r="B1066" s="12"/>
      <c r="C1066" s="12"/>
      <c r="D1066" s="12"/>
      <c r="E1066" s="13"/>
      <c r="F1066" s="18"/>
      <c r="G1066" s="12"/>
      <c r="H1066" s="14">
        <f>IF(OR($B1066="",$E1066=""),"",SUMIFS($E$6:$E1066,$B$6:$B1066,$B1066,$C$6:$C1066,"Crédit")-SUMIFS($E$6:$E1066,$B$6:$B1066,$B1066,$C$6:$C1066,"Remboursement"))</f>
      </c>
    </row>
    <row r="1067" spans="1:8" x14ac:dyDescent="0.25">
      <c r="A1067" s="18"/>
      <c r="B1067" s="12"/>
      <c r="C1067" s="12"/>
      <c r="D1067" s="12"/>
      <c r="E1067" s="13"/>
      <c r="F1067" s="18"/>
      <c r="G1067" s="12"/>
      <c r="H1067" s="14">
        <f>IF(OR($B1067="",$E1067=""),"",SUMIFS($E$6:$E1067,$B$6:$B1067,$B1067,$C$6:$C1067,"Crédit")-SUMIFS($E$6:$E1067,$B$6:$B1067,$B1067,$C$6:$C1067,"Remboursement"))</f>
      </c>
    </row>
    <row r="1068" spans="1:8" x14ac:dyDescent="0.25">
      <c r="A1068" s="18"/>
      <c r="B1068" s="12"/>
      <c r="C1068" s="12"/>
      <c r="D1068" s="12"/>
      <c r="E1068" s="13"/>
      <c r="F1068" s="18"/>
      <c r="G1068" s="12"/>
      <c r="H1068" s="14">
        <f>IF(OR($B1068="",$E1068=""),"",SUMIFS($E$6:$E1068,$B$6:$B1068,$B1068,$C$6:$C1068,"Crédit")-SUMIFS($E$6:$E1068,$B$6:$B1068,$B1068,$C$6:$C1068,"Remboursement"))</f>
      </c>
    </row>
    <row r="1069" spans="1:8" x14ac:dyDescent="0.25">
      <c r="A1069" s="18"/>
      <c r="B1069" s="12"/>
      <c r="C1069" s="12"/>
      <c r="D1069" s="12"/>
      <c r="E1069" s="13"/>
      <c r="F1069" s="18"/>
      <c r="G1069" s="12"/>
      <c r="H1069" s="14">
        <f>IF(OR($B1069="",$E1069=""),"",SUMIFS($E$6:$E1069,$B$6:$B1069,$B1069,$C$6:$C1069,"Crédit")-SUMIFS($E$6:$E1069,$B$6:$B1069,$B1069,$C$6:$C1069,"Remboursement"))</f>
      </c>
    </row>
    <row r="1070" spans="1:8" x14ac:dyDescent="0.25">
      <c r="A1070" s="18"/>
      <c r="B1070" s="12"/>
      <c r="C1070" s="12"/>
      <c r="D1070" s="12"/>
      <c r="E1070" s="13"/>
      <c r="F1070" s="18"/>
      <c r="G1070" s="12"/>
      <c r="H1070" s="14">
        <f>IF(OR($B1070="",$E1070=""),"",SUMIFS($E$6:$E1070,$B$6:$B1070,$B1070,$C$6:$C1070,"Crédit")-SUMIFS($E$6:$E1070,$B$6:$B1070,$B1070,$C$6:$C1070,"Remboursement"))</f>
      </c>
    </row>
    <row r="1071" spans="1:8" x14ac:dyDescent="0.25">
      <c r="A1071" s="18"/>
      <c r="B1071" s="12"/>
      <c r="C1071" s="12"/>
      <c r="D1071" s="12"/>
      <c r="E1071" s="13"/>
      <c r="F1071" s="18"/>
      <c r="G1071" s="12"/>
      <c r="H1071" s="14">
        <f>IF(OR($B1071="",$E1071=""),"",SUMIFS($E$6:$E1071,$B$6:$B1071,$B1071,$C$6:$C1071,"Crédit")-SUMIFS($E$6:$E1071,$B$6:$B1071,$B1071,$C$6:$C1071,"Remboursement"))</f>
      </c>
    </row>
    <row r="1072" spans="1:8" x14ac:dyDescent="0.25">
      <c r="A1072" s="18"/>
      <c r="B1072" s="12"/>
      <c r="C1072" s="12"/>
      <c r="D1072" s="12"/>
      <c r="E1072" s="13"/>
      <c r="F1072" s="18"/>
      <c r="G1072" s="12"/>
      <c r="H1072" s="14">
        <f>IF(OR($B1072="",$E1072=""),"",SUMIFS($E$6:$E1072,$B$6:$B1072,$B1072,$C$6:$C1072,"Crédit")-SUMIFS($E$6:$E1072,$B$6:$B1072,$B1072,$C$6:$C1072,"Remboursement"))</f>
      </c>
    </row>
    <row r="1073" spans="1:8" x14ac:dyDescent="0.25">
      <c r="A1073" s="18"/>
      <c r="B1073" s="12"/>
      <c r="C1073" s="12"/>
      <c r="D1073" s="12"/>
      <c r="E1073" s="13"/>
      <c r="F1073" s="18"/>
      <c r="G1073" s="12"/>
      <c r="H1073" s="14">
        <f>IF(OR($B1073="",$E1073=""),"",SUMIFS($E$6:$E1073,$B$6:$B1073,$B1073,$C$6:$C1073,"Crédit")-SUMIFS($E$6:$E1073,$B$6:$B1073,$B1073,$C$6:$C1073,"Remboursement"))</f>
      </c>
    </row>
    <row r="1074" spans="1:8" x14ac:dyDescent="0.25">
      <c r="A1074" s="18"/>
      <c r="B1074" s="12"/>
      <c r="C1074" s="12"/>
      <c r="D1074" s="12"/>
      <c r="E1074" s="13"/>
      <c r="F1074" s="18"/>
      <c r="G1074" s="12"/>
      <c r="H1074" s="14">
        <f>IF(OR($B1074="",$E1074=""),"",SUMIFS($E$6:$E1074,$B$6:$B1074,$B1074,$C$6:$C1074,"Crédit")-SUMIFS($E$6:$E1074,$B$6:$B1074,$B1074,$C$6:$C1074,"Remboursement"))</f>
      </c>
    </row>
    <row r="1075" spans="1:8" x14ac:dyDescent="0.25">
      <c r="A1075" s="18"/>
      <c r="B1075" s="12"/>
      <c r="C1075" s="12"/>
      <c r="D1075" s="12"/>
      <c r="E1075" s="13"/>
      <c r="F1075" s="18"/>
      <c r="G1075" s="12"/>
      <c r="H1075" s="14">
        <f>IF(OR($B1075="",$E1075=""),"",SUMIFS($E$6:$E1075,$B$6:$B1075,$B1075,$C$6:$C1075,"Crédit")-SUMIFS($E$6:$E1075,$B$6:$B1075,$B1075,$C$6:$C1075,"Remboursement"))</f>
      </c>
    </row>
    <row r="1076" spans="1:8" x14ac:dyDescent="0.25">
      <c r="A1076" s="18"/>
      <c r="B1076" s="12"/>
      <c r="C1076" s="12"/>
      <c r="D1076" s="12"/>
      <c r="E1076" s="13"/>
      <c r="F1076" s="18"/>
      <c r="G1076" s="12"/>
      <c r="H1076" s="14">
        <f>IF(OR($B1076="",$E1076=""),"",SUMIFS($E$6:$E1076,$B$6:$B1076,$B1076,$C$6:$C1076,"Crédit")-SUMIFS($E$6:$E1076,$B$6:$B1076,$B1076,$C$6:$C1076,"Remboursement"))</f>
      </c>
    </row>
    <row r="1077" spans="1:8" x14ac:dyDescent="0.25">
      <c r="A1077" s="18"/>
      <c r="B1077" s="12"/>
      <c r="C1077" s="12"/>
      <c r="D1077" s="12"/>
      <c r="E1077" s="13"/>
      <c r="F1077" s="18"/>
      <c r="G1077" s="12"/>
      <c r="H1077" s="14">
        <f>IF(OR($B1077="",$E1077=""),"",SUMIFS($E$6:$E1077,$B$6:$B1077,$B1077,$C$6:$C1077,"Crédit")-SUMIFS($E$6:$E1077,$B$6:$B1077,$B1077,$C$6:$C1077,"Remboursement"))</f>
      </c>
    </row>
    <row r="1078" spans="1:8" x14ac:dyDescent="0.25">
      <c r="A1078" s="18"/>
      <c r="B1078" s="12"/>
      <c r="C1078" s="12"/>
      <c r="D1078" s="12"/>
      <c r="E1078" s="13"/>
      <c r="F1078" s="18"/>
      <c r="G1078" s="12"/>
      <c r="H1078" s="14">
        <f>IF(OR($B1078="",$E1078=""),"",SUMIFS($E$6:$E1078,$B$6:$B1078,$B1078,$C$6:$C1078,"Crédit")-SUMIFS($E$6:$E1078,$B$6:$B1078,$B1078,$C$6:$C1078,"Remboursement"))</f>
      </c>
    </row>
    <row r="1079" spans="1:8" x14ac:dyDescent="0.25">
      <c r="A1079" s="18"/>
      <c r="B1079" s="12"/>
      <c r="C1079" s="12"/>
      <c r="D1079" s="12"/>
      <c r="E1079" s="13"/>
      <c r="F1079" s="18"/>
      <c r="G1079" s="12"/>
      <c r="H1079" s="14">
        <f>IF(OR($B1079="",$E1079=""),"",SUMIFS($E$6:$E1079,$B$6:$B1079,$B1079,$C$6:$C1079,"Crédit")-SUMIFS($E$6:$E1079,$B$6:$B1079,$B1079,$C$6:$C1079,"Remboursement"))</f>
      </c>
    </row>
    <row r="1080" spans="1:8" x14ac:dyDescent="0.25">
      <c r="A1080" s="18"/>
      <c r="B1080" s="12"/>
      <c r="C1080" s="12"/>
      <c r="D1080" s="12"/>
      <c r="E1080" s="13"/>
      <c r="F1080" s="18"/>
      <c r="G1080" s="12"/>
      <c r="H1080" s="14">
        <f>IF(OR($B1080="",$E1080=""),"",SUMIFS($E$6:$E1080,$B$6:$B1080,$B1080,$C$6:$C1080,"Crédit")-SUMIFS($E$6:$E1080,$B$6:$B1080,$B1080,$C$6:$C1080,"Remboursement"))</f>
      </c>
    </row>
    <row r="1081" spans="1:8" x14ac:dyDescent="0.25">
      <c r="A1081" s="18"/>
      <c r="B1081" s="12"/>
      <c r="C1081" s="12"/>
      <c r="D1081" s="12"/>
      <c r="E1081" s="13"/>
      <c r="F1081" s="18"/>
      <c r="G1081" s="12"/>
      <c r="H1081" s="14">
        <f>IF(OR($B1081="",$E1081=""),"",SUMIFS($E$6:$E1081,$B$6:$B1081,$B1081,$C$6:$C1081,"Crédit")-SUMIFS($E$6:$E1081,$B$6:$B1081,$B1081,$C$6:$C1081,"Remboursement"))</f>
      </c>
    </row>
    <row r="1082" spans="1:8" x14ac:dyDescent="0.25">
      <c r="A1082" s="18"/>
      <c r="B1082" s="12"/>
      <c r="C1082" s="12"/>
      <c r="D1082" s="12"/>
      <c r="E1082" s="13"/>
      <c r="F1082" s="18"/>
      <c r="G1082" s="12"/>
      <c r="H1082" s="14">
        <f>IF(OR($B1082="",$E1082=""),"",SUMIFS($E$6:$E1082,$B$6:$B1082,$B1082,$C$6:$C1082,"Crédit")-SUMIFS($E$6:$E1082,$B$6:$B1082,$B1082,$C$6:$C1082,"Remboursement"))</f>
      </c>
    </row>
    <row r="1083" spans="1:8" x14ac:dyDescent="0.25">
      <c r="A1083" s="18"/>
      <c r="B1083" s="12"/>
      <c r="C1083" s="12"/>
      <c r="D1083" s="12"/>
      <c r="E1083" s="13"/>
      <c r="F1083" s="18"/>
      <c r="G1083" s="12"/>
      <c r="H1083" s="14">
        <f>IF(OR($B1083="",$E1083=""),"",SUMIFS($E$6:$E1083,$B$6:$B1083,$B1083,$C$6:$C1083,"Crédit")-SUMIFS($E$6:$E1083,$B$6:$B1083,$B1083,$C$6:$C1083,"Remboursement"))</f>
      </c>
    </row>
    <row r="1084" spans="1:8" x14ac:dyDescent="0.25">
      <c r="A1084" s="18"/>
      <c r="B1084" s="12"/>
      <c r="C1084" s="12"/>
      <c r="D1084" s="12"/>
      <c r="E1084" s="13"/>
      <c r="F1084" s="18"/>
      <c r="G1084" s="12"/>
      <c r="H1084" s="14">
        <f>IF(OR($B1084="",$E1084=""),"",SUMIFS($E$6:$E1084,$B$6:$B1084,$B1084,$C$6:$C1084,"Crédit")-SUMIFS($E$6:$E1084,$B$6:$B1084,$B1084,$C$6:$C1084,"Remboursement"))</f>
      </c>
    </row>
    <row r="1085" spans="1:8" x14ac:dyDescent="0.25">
      <c r="A1085" s="18"/>
      <c r="B1085" s="12"/>
      <c r="C1085" s="12"/>
      <c r="D1085" s="12"/>
      <c r="E1085" s="13"/>
      <c r="F1085" s="18"/>
      <c r="G1085" s="12"/>
      <c r="H1085" s="14">
        <f>IF(OR($B1085="",$E1085=""),"",SUMIFS($E$6:$E1085,$B$6:$B1085,$B1085,$C$6:$C1085,"Crédit")-SUMIFS($E$6:$E1085,$B$6:$B1085,$B1085,$C$6:$C1085,"Remboursement"))</f>
      </c>
    </row>
    <row r="1086" spans="1:8" x14ac:dyDescent="0.25">
      <c r="A1086" s="18"/>
      <c r="B1086" s="12"/>
      <c r="C1086" s="12"/>
      <c r="D1086" s="12"/>
      <c r="E1086" s="13"/>
      <c r="F1086" s="18"/>
      <c r="G1086" s="12"/>
      <c r="H1086" s="14">
        <f>IF(OR($B1086="",$E1086=""),"",SUMIFS($E$6:$E1086,$B$6:$B1086,$B1086,$C$6:$C1086,"Crédit")-SUMIFS($E$6:$E1086,$B$6:$B1086,$B1086,$C$6:$C1086,"Remboursement"))</f>
      </c>
    </row>
    <row r="1087" spans="1:8" x14ac:dyDescent="0.25">
      <c r="A1087" s="18"/>
      <c r="B1087" s="12"/>
      <c r="C1087" s="12"/>
      <c r="D1087" s="12"/>
      <c r="E1087" s="13"/>
      <c r="F1087" s="18"/>
      <c r="G1087" s="12"/>
      <c r="H1087" s="14">
        <f>IF(OR($B1087="",$E1087=""),"",SUMIFS($E$6:$E1087,$B$6:$B1087,$B1087,$C$6:$C1087,"Crédit")-SUMIFS($E$6:$E1087,$B$6:$B1087,$B1087,$C$6:$C1087,"Remboursement"))</f>
      </c>
    </row>
    <row r="1088" spans="1:8" x14ac:dyDescent="0.25">
      <c r="A1088" s="18"/>
      <c r="B1088" s="12"/>
      <c r="C1088" s="12"/>
      <c r="D1088" s="12"/>
      <c r="E1088" s="13"/>
      <c r="F1088" s="18"/>
      <c r="G1088" s="12"/>
      <c r="H1088" s="14">
        <f>IF(OR($B1088="",$E1088=""),"",SUMIFS($E$6:$E1088,$B$6:$B1088,$B1088,$C$6:$C1088,"Crédit")-SUMIFS($E$6:$E1088,$B$6:$B1088,$B1088,$C$6:$C1088,"Remboursement"))</f>
      </c>
    </row>
    <row r="1089" spans="1:8" x14ac:dyDescent="0.25">
      <c r="A1089" s="18"/>
      <c r="B1089" s="12"/>
      <c r="C1089" s="12"/>
      <c r="D1089" s="12"/>
      <c r="E1089" s="13"/>
      <c r="F1089" s="18"/>
      <c r="G1089" s="12"/>
      <c r="H1089" s="14">
        <f>IF(OR($B1089="",$E1089=""),"",SUMIFS($E$6:$E1089,$B$6:$B1089,$B1089,$C$6:$C1089,"Crédit")-SUMIFS($E$6:$E1089,$B$6:$B1089,$B1089,$C$6:$C1089,"Remboursement"))</f>
      </c>
    </row>
    <row r="1090" spans="1:8" x14ac:dyDescent="0.25">
      <c r="A1090" s="18"/>
      <c r="B1090" s="12"/>
      <c r="C1090" s="12"/>
      <c r="D1090" s="12"/>
      <c r="E1090" s="13"/>
      <c r="F1090" s="18"/>
      <c r="G1090" s="12"/>
      <c r="H1090" s="14">
        <f>IF(OR($B1090="",$E1090=""),"",SUMIFS($E$6:$E1090,$B$6:$B1090,$B1090,$C$6:$C1090,"Crédit")-SUMIFS($E$6:$E1090,$B$6:$B1090,$B1090,$C$6:$C1090,"Remboursement"))</f>
      </c>
    </row>
    <row r="1091" spans="1:8" x14ac:dyDescent="0.25">
      <c r="A1091" s="18"/>
      <c r="B1091" s="12"/>
      <c r="C1091" s="12"/>
      <c r="D1091" s="12"/>
      <c r="E1091" s="13"/>
      <c r="F1091" s="18"/>
      <c r="G1091" s="12"/>
      <c r="H1091" s="14">
        <f>IF(OR($B1091="",$E1091=""),"",SUMIFS($E$6:$E1091,$B$6:$B1091,$B1091,$C$6:$C1091,"Crédit")-SUMIFS($E$6:$E1091,$B$6:$B1091,$B1091,$C$6:$C1091,"Remboursement"))</f>
      </c>
    </row>
    <row r="1092" spans="1:8" x14ac:dyDescent="0.25">
      <c r="A1092" s="18"/>
      <c r="B1092" s="12"/>
      <c r="C1092" s="12"/>
      <c r="D1092" s="12"/>
      <c r="E1092" s="13"/>
      <c r="F1092" s="18"/>
      <c r="G1092" s="12"/>
      <c r="H1092" s="14">
        <f>IF(OR($B1092="",$E1092=""),"",SUMIFS($E$6:$E1092,$B$6:$B1092,$B1092,$C$6:$C1092,"Crédit")-SUMIFS($E$6:$E1092,$B$6:$B1092,$B1092,$C$6:$C1092,"Remboursement"))</f>
      </c>
    </row>
    <row r="1093" spans="1:8" x14ac:dyDescent="0.25">
      <c r="A1093" s="18"/>
      <c r="B1093" s="12"/>
      <c r="C1093" s="12"/>
      <c r="D1093" s="12"/>
      <c r="E1093" s="13"/>
      <c r="F1093" s="18"/>
      <c r="G1093" s="12"/>
      <c r="H1093" s="14">
        <f>IF(OR($B1093="",$E1093=""),"",SUMIFS($E$6:$E1093,$B$6:$B1093,$B1093,$C$6:$C1093,"Crédit")-SUMIFS($E$6:$E1093,$B$6:$B1093,$B1093,$C$6:$C1093,"Remboursement"))</f>
      </c>
    </row>
    <row r="1094" spans="1:8" x14ac:dyDescent="0.25">
      <c r="A1094" s="18"/>
      <c r="B1094" s="12"/>
      <c r="C1094" s="12"/>
      <c r="D1094" s="12"/>
      <c r="E1094" s="13"/>
      <c r="F1094" s="18"/>
      <c r="G1094" s="12"/>
      <c r="H1094" s="14">
        <f>IF(OR($B1094="",$E1094=""),"",SUMIFS($E$6:$E1094,$B$6:$B1094,$B1094,$C$6:$C1094,"Crédit")-SUMIFS($E$6:$E1094,$B$6:$B1094,$B1094,$C$6:$C1094,"Remboursement"))</f>
      </c>
    </row>
    <row r="1095" spans="1:8" x14ac:dyDescent="0.25">
      <c r="A1095" s="18"/>
      <c r="B1095" s="12"/>
      <c r="C1095" s="12"/>
      <c r="D1095" s="12"/>
      <c r="E1095" s="13"/>
      <c r="F1095" s="18"/>
      <c r="G1095" s="12"/>
      <c r="H1095" s="14">
        <f>IF(OR($B1095="",$E1095=""),"",SUMIFS($E$6:$E1095,$B$6:$B1095,$B1095,$C$6:$C1095,"Crédit")-SUMIFS($E$6:$E1095,$B$6:$B1095,$B1095,$C$6:$C1095,"Remboursement"))</f>
      </c>
    </row>
    <row r="1096" spans="1:8" x14ac:dyDescent="0.25">
      <c r="A1096" s="18"/>
      <c r="B1096" s="12"/>
      <c r="C1096" s="12"/>
      <c r="D1096" s="12"/>
      <c r="E1096" s="13"/>
      <c r="F1096" s="18"/>
      <c r="G1096" s="12"/>
      <c r="H1096" s="14">
        <f>IF(OR($B1096="",$E1096=""),"",SUMIFS($E$6:$E1096,$B$6:$B1096,$B1096,$C$6:$C1096,"Crédit")-SUMIFS($E$6:$E1096,$B$6:$B1096,$B1096,$C$6:$C1096,"Remboursement"))</f>
      </c>
    </row>
    <row r="1097" spans="1:8" x14ac:dyDescent="0.25">
      <c r="A1097" s="18"/>
      <c r="B1097" s="12"/>
      <c r="C1097" s="12"/>
      <c r="D1097" s="12"/>
      <c r="E1097" s="13"/>
      <c r="F1097" s="18"/>
      <c r="G1097" s="12"/>
      <c r="H1097" s="14">
        <f>IF(OR($B1097="",$E1097=""),"",SUMIFS($E$6:$E1097,$B$6:$B1097,$B1097,$C$6:$C1097,"Crédit")-SUMIFS($E$6:$E1097,$B$6:$B1097,$B1097,$C$6:$C1097,"Remboursement"))</f>
      </c>
    </row>
    <row r="1098" spans="1:8" x14ac:dyDescent="0.25">
      <c r="A1098" s="18"/>
      <c r="B1098" s="12"/>
      <c r="C1098" s="12"/>
      <c r="D1098" s="12"/>
      <c r="E1098" s="13"/>
      <c r="F1098" s="18"/>
      <c r="G1098" s="12"/>
      <c r="H1098" s="14">
        <f>IF(OR($B1098="",$E1098=""),"",SUMIFS($E$6:$E1098,$B$6:$B1098,$B1098,$C$6:$C1098,"Crédit")-SUMIFS($E$6:$E1098,$B$6:$B1098,$B1098,$C$6:$C1098,"Remboursement"))</f>
      </c>
    </row>
    <row r="1099" spans="1:8" x14ac:dyDescent="0.25">
      <c r="A1099" s="18"/>
      <c r="B1099" s="12"/>
      <c r="C1099" s="12"/>
      <c r="D1099" s="12"/>
      <c r="E1099" s="13"/>
      <c r="F1099" s="18"/>
      <c r="G1099" s="12"/>
      <c r="H1099" s="14">
        <f>IF(OR($B1099="",$E1099=""),"",SUMIFS($E$6:$E1099,$B$6:$B1099,$B1099,$C$6:$C1099,"Crédit")-SUMIFS($E$6:$E1099,$B$6:$B1099,$B1099,$C$6:$C1099,"Remboursement"))</f>
      </c>
    </row>
    <row r="1100" spans="1:8" x14ac:dyDescent="0.25">
      <c r="A1100" s="18"/>
      <c r="B1100" s="12"/>
      <c r="C1100" s="12"/>
      <c r="D1100" s="12"/>
      <c r="E1100" s="13"/>
      <c r="F1100" s="18"/>
      <c r="G1100" s="12"/>
      <c r="H1100" s="14">
        <f>IF(OR($B1100="",$E1100=""),"",SUMIFS($E$6:$E1100,$B$6:$B1100,$B1100,$C$6:$C1100,"Crédit")-SUMIFS($E$6:$E1100,$B$6:$B1100,$B1100,$C$6:$C1100,"Remboursement"))</f>
      </c>
    </row>
    <row r="1101" spans="1:8" x14ac:dyDescent="0.25">
      <c r="A1101" s="18"/>
      <c r="B1101" s="12"/>
      <c r="C1101" s="12"/>
      <c r="D1101" s="12"/>
      <c r="E1101" s="13"/>
      <c r="F1101" s="18"/>
      <c r="G1101" s="12"/>
      <c r="H1101" s="14">
        <f>IF(OR($B1101="",$E1101=""),"",SUMIFS($E$6:$E1101,$B$6:$B1101,$B1101,$C$6:$C1101,"Crédit")-SUMIFS($E$6:$E1101,$B$6:$B1101,$B1101,$C$6:$C1101,"Remboursement"))</f>
      </c>
    </row>
    <row r="1102" spans="1:8" x14ac:dyDescent="0.25">
      <c r="A1102" s="18"/>
      <c r="B1102" s="12"/>
      <c r="C1102" s="12"/>
      <c r="D1102" s="12"/>
      <c r="E1102" s="13"/>
      <c r="F1102" s="18"/>
      <c r="G1102" s="12"/>
      <c r="H1102" s="14">
        <f>IF(OR($B1102="",$E1102=""),"",SUMIFS($E$6:$E1102,$B$6:$B1102,$B1102,$C$6:$C1102,"Crédit")-SUMIFS($E$6:$E1102,$B$6:$B1102,$B1102,$C$6:$C1102,"Remboursement"))</f>
      </c>
    </row>
    <row r="1103" spans="1:8" x14ac:dyDescent="0.25">
      <c r="A1103" s="18"/>
      <c r="B1103" s="12"/>
      <c r="C1103" s="12"/>
      <c r="D1103" s="12"/>
      <c r="E1103" s="13"/>
      <c r="F1103" s="18"/>
      <c r="G1103" s="12"/>
      <c r="H1103" s="14">
        <f>IF(OR($B1103="",$E1103=""),"",SUMIFS($E$6:$E1103,$B$6:$B1103,$B1103,$C$6:$C1103,"Crédit")-SUMIFS($E$6:$E1103,$B$6:$B1103,$B1103,$C$6:$C1103,"Remboursement"))</f>
      </c>
    </row>
    <row r="1104" spans="1:8" x14ac:dyDescent="0.25">
      <c r="A1104" s="18"/>
      <c r="B1104" s="12"/>
      <c r="C1104" s="12"/>
      <c r="D1104" s="12"/>
      <c r="E1104" s="13"/>
      <c r="F1104" s="18"/>
      <c r="G1104" s="12"/>
      <c r="H1104" s="14">
        <f>IF(OR($B1104="",$E1104=""),"",SUMIFS($E$6:$E1104,$B$6:$B1104,$B1104,$C$6:$C1104,"Crédit")-SUMIFS($E$6:$E1104,$B$6:$B1104,$B1104,$C$6:$C1104,"Remboursement"))</f>
      </c>
    </row>
    <row r="1105" spans="1:8" x14ac:dyDescent="0.25">
      <c r="A1105" s="18"/>
      <c r="B1105" s="12"/>
      <c r="C1105" s="12"/>
      <c r="D1105" s="12"/>
      <c r="E1105" s="13"/>
      <c r="F1105" s="18"/>
      <c r="G1105" s="12"/>
      <c r="H1105" s="14">
        <f>IF(OR($B1105="",$E1105=""),"",SUMIFS($E$6:$E1105,$B$6:$B1105,$B1105,$C$6:$C1105,"Crédit")-SUMIFS($E$6:$E1105,$B$6:$B1105,$B1105,$C$6:$C1105,"Remboursement"))</f>
      </c>
    </row>
    <row r="1106" spans="1:8" x14ac:dyDescent="0.25">
      <c r="A1106" s="18"/>
      <c r="B1106" s="12"/>
      <c r="C1106" s="12"/>
      <c r="D1106" s="12"/>
      <c r="E1106" s="13"/>
      <c r="F1106" s="18"/>
      <c r="G1106" s="12"/>
      <c r="H1106" s="14">
        <f>IF(OR($B1106="",$E1106=""),"",SUMIFS($E$6:$E1106,$B$6:$B1106,$B1106,$C$6:$C1106,"Crédit")-SUMIFS($E$6:$E1106,$B$6:$B1106,$B1106,$C$6:$C1106,"Remboursement"))</f>
      </c>
    </row>
    <row r="1107" spans="1:8" x14ac:dyDescent="0.25">
      <c r="A1107" s="18"/>
      <c r="B1107" s="12"/>
      <c r="C1107" s="12"/>
      <c r="D1107" s="12"/>
      <c r="E1107" s="13"/>
      <c r="F1107" s="18"/>
      <c r="G1107" s="12"/>
      <c r="H1107" s="14">
        <f>IF(OR($B1107="",$E1107=""),"",SUMIFS($E$6:$E1107,$B$6:$B1107,$B1107,$C$6:$C1107,"Crédit")-SUMIFS($E$6:$E1107,$B$6:$B1107,$B1107,$C$6:$C1107,"Remboursement"))</f>
      </c>
    </row>
    <row r="1108" spans="1:8" x14ac:dyDescent="0.25">
      <c r="A1108" s="18"/>
      <c r="B1108" s="12"/>
      <c r="C1108" s="12"/>
      <c r="D1108" s="12"/>
      <c r="E1108" s="13"/>
      <c r="F1108" s="18"/>
      <c r="G1108" s="12"/>
      <c r="H1108" s="14">
        <f>IF(OR($B1108="",$E1108=""),"",SUMIFS($E$6:$E1108,$B$6:$B1108,$B1108,$C$6:$C1108,"Crédit")-SUMIFS($E$6:$E1108,$B$6:$B1108,$B1108,$C$6:$C1108,"Remboursement"))</f>
      </c>
    </row>
    <row r="1109" spans="1:8" x14ac:dyDescent="0.25">
      <c r="A1109" s="18"/>
      <c r="B1109" s="12"/>
      <c r="C1109" s="12"/>
      <c r="D1109" s="12"/>
      <c r="E1109" s="13"/>
      <c r="F1109" s="18"/>
      <c r="G1109" s="12"/>
      <c r="H1109" s="14">
        <f>IF(OR($B1109="",$E1109=""),"",SUMIFS($E$6:$E1109,$B$6:$B1109,$B1109,$C$6:$C1109,"Crédit")-SUMIFS($E$6:$E1109,$B$6:$B1109,$B1109,$C$6:$C1109,"Remboursement"))</f>
      </c>
    </row>
    <row r="1110" spans="1:8" x14ac:dyDescent="0.25">
      <c r="A1110" s="18"/>
      <c r="B1110" s="12"/>
      <c r="C1110" s="12"/>
      <c r="D1110" s="12"/>
      <c r="E1110" s="13"/>
      <c r="F1110" s="18"/>
      <c r="G1110" s="12"/>
      <c r="H1110" s="14">
        <f>IF(OR($B1110="",$E1110=""),"",SUMIFS($E$6:$E1110,$B$6:$B1110,$B1110,$C$6:$C1110,"Crédit")-SUMIFS($E$6:$E1110,$B$6:$B1110,$B1110,$C$6:$C1110,"Remboursement"))</f>
      </c>
    </row>
    <row r="1111" spans="1:8" x14ac:dyDescent="0.25">
      <c r="A1111" s="18"/>
      <c r="B1111" s="12"/>
      <c r="C1111" s="12"/>
      <c r="D1111" s="12"/>
      <c r="E1111" s="13"/>
      <c r="F1111" s="18"/>
      <c r="G1111" s="12"/>
      <c r="H1111" s="14">
        <f>IF(OR($B1111="",$E1111=""),"",SUMIFS($E$6:$E1111,$B$6:$B1111,$B1111,$C$6:$C1111,"Crédit")-SUMIFS($E$6:$E1111,$B$6:$B1111,$B1111,$C$6:$C1111,"Remboursement"))</f>
      </c>
    </row>
    <row r="1112" spans="1:8" x14ac:dyDescent="0.25">
      <c r="A1112" s="18"/>
      <c r="B1112" s="12"/>
      <c r="C1112" s="12"/>
      <c r="D1112" s="12"/>
      <c r="E1112" s="13"/>
      <c r="F1112" s="18"/>
      <c r="G1112" s="12"/>
      <c r="H1112" s="14">
        <f>IF(OR($B1112="",$E1112=""),"",SUMIFS($E$6:$E1112,$B$6:$B1112,$B1112,$C$6:$C1112,"Crédit")-SUMIFS($E$6:$E1112,$B$6:$B1112,$B1112,$C$6:$C1112,"Remboursement"))</f>
      </c>
    </row>
    <row r="1113" spans="1:8" x14ac:dyDescent="0.25">
      <c r="A1113" s="18"/>
      <c r="B1113" s="12"/>
      <c r="C1113" s="12"/>
      <c r="D1113" s="12"/>
      <c r="E1113" s="13"/>
      <c r="F1113" s="18"/>
      <c r="G1113" s="12"/>
      <c r="H1113" s="14">
        <f>IF(OR($B1113="",$E1113=""),"",SUMIFS($E$6:$E1113,$B$6:$B1113,$B1113,$C$6:$C1113,"Crédit")-SUMIFS($E$6:$E1113,$B$6:$B1113,$B1113,$C$6:$C1113,"Remboursement"))</f>
      </c>
    </row>
    <row r="1114" spans="1:8" x14ac:dyDescent="0.25">
      <c r="A1114" s="18"/>
      <c r="B1114" s="12"/>
      <c r="C1114" s="12"/>
      <c r="D1114" s="12"/>
      <c r="E1114" s="13"/>
      <c r="F1114" s="18"/>
      <c r="G1114" s="12"/>
      <c r="H1114" s="14">
        <f>IF(OR($B1114="",$E1114=""),"",SUMIFS($E$6:$E1114,$B$6:$B1114,$B1114,$C$6:$C1114,"Crédit")-SUMIFS($E$6:$E1114,$B$6:$B1114,$B1114,$C$6:$C1114,"Remboursement"))</f>
      </c>
    </row>
    <row r="1115" spans="1:8" x14ac:dyDescent="0.25">
      <c r="A1115" s="18"/>
      <c r="B1115" s="12"/>
      <c r="C1115" s="12"/>
      <c r="D1115" s="12"/>
      <c r="E1115" s="13"/>
      <c r="F1115" s="18"/>
      <c r="G1115" s="12"/>
      <c r="H1115" s="14">
        <f>IF(OR($B1115="",$E1115=""),"",SUMIFS($E$6:$E1115,$B$6:$B1115,$B1115,$C$6:$C1115,"Crédit")-SUMIFS($E$6:$E1115,$B$6:$B1115,$B1115,$C$6:$C1115,"Remboursement"))</f>
      </c>
    </row>
    <row r="1116" spans="1:8" x14ac:dyDescent="0.25">
      <c r="A1116" s="18"/>
      <c r="B1116" s="12"/>
      <c r="C1116" s="12"/>
      <c r="D1116" s="12"/>
      <c r="E1116" s="13"/>
      <c r="F1116" s="18"/>
      <c r="G1116" s="12"/>
      <c r="H1116" s="14">
        <f>IF(OR($B1116="",$E1116=""),"",SUMIFS($E$6:$E1116,$B$6:$B1116,$B1116,$C$6:$C1116,"Crédit")-SUMIFS($E$6:$E1116,$B$6:$B1116,$B1116,$C$6:$C1116,"Remboursement"))</f>
      </c>
    </row>
    <row r="1117" spans="1:8" x14ac:dyDescent="0.25">
      <c r="A1117" s="18"/>
      <c r="B1117" s="12"/>
      <c r="C1117" s="12"/>
      <c r="D1117" s="12"/>
      <c r="E1117" s="13"/>
      <c r="F1117" s="18"/>
      <c r="G1117" s="12"/>
      <c r="H1117" s="14">
        <f>IF(OR($B1117="",$E1117=""),"",SUMIFS($E$6:$E1117,$B$6:$B1117,$B1117,$C$6:$C1117,"Crédit")-SUMIFS($E$6:$E1117,$B$6:$B1117,$B1117,$C$6:$C1117,"Remboursement"))</f>
      </c>
    </row>
    <row r="1118" spans="1:8" x14ac:dyDescent="0.25">
      <c r="A1118" s="18"/>
      <c r="B1118" s="12"/>
      <c r="C1118" s="12"/>
      <c r="D1118" s="12"/>
      <c r="E1118" s="13"/>
      <c r="F1118" s="18"/>
      <c r="G1118" s="12"/>
      <c r="H1118" s="14">
        <f>IF(OR($B1118="",$E1118=""),"",SUMIFS($E$6:$E1118,$B$6:$B1118,$B1118,$C$6:$C1118,"Crédit")-SUMIFS($E$6:$E1118,$B$6:$B1118,$B1118,$C$6:$C1118,"Remboursement"))</f>
      </c>
    </row>
    <row r="1119" spans="1:8" x14ac:dyDescent="0.25">
      <c r="A1119" s="18"/>
      <c r="B1119" s="12"/>
      <c r="C1119" s="12"/>
      <c r="D1119" s="12"/>
      <c r="E1119" s="13"/>
      <c r="F1119" s="18"/>
      <c r="G1119" s="12"/>
      <c r="H1119" s="14">
        <f>IF(OR($B1119="",$E1119=""),"",SUMIFS($E$6:$E1119,$B$6:$B1119,$B1119,$C$6:$C1119,"Crédit")-SUMIFS($E$6:$E1119,$B$6:$B1119,$B1119,$C$6:$C1119,"Remboursement"))</f>
      </c>
    </row>
    <row r="1120" spans="1:8" x14ac:dyDescent="0.25">
      <c r="A1120" s="18"/>
      <c r="B1120" s="12"/>
      <c r="C1120" s="12"/>
      <c r="D1120" s="12"/>
      <c r="E1120" s="13"/>
      <c r="F1120" s="18"/>
      <c r="G1120" s="12"/>
      <c r="H1120" s="14">
        <f>IF(OR($B1120="",$E1120=""),"",SUMIFS($E$6:$E1120,$B$6:$B1120,$B1120,$C$6:$C1120,"Crédit")-SUMIFS($E$6:$E1120,$B$6:$B1120,$B1120,$C$6:$C1120,"Remboursement"))</f>
      </c>
    </row>
    <row r="1121" spans="1:8" x14ac:dyDescent="0.25">
      <c r="A1121" s="18"/>
      <c r="B1121" s="12"/>
      <c r="C1121" s="12"/>
      <c r="D1121" s="12"/>
      <c r="E1121" s="13"/>
      <c r="F1121" s="18"/>
      <c r="G1121" s="12"/>
      <c r="H1121" s="14">
        <f>IF(OR($B1121="",$E1121=""),"",SUMIFS($E$6:$E1121,$B$6:$B1121,$B1121,$C$6:$C1121,"Crédit")-SUMIFS($E$6:$E1121,$B$6:$B1121,$B1121,$C$6:$C1121,"Remboursement"))</f>
      </c>
    </row>
    <row r="1122" spans="1:8" x14ac:dyDescent="0.25">
      <c r="A1122" s="18"/>
      <c r="B1122" s="12"/>
      <c r="C1122" s="12"/>
      <c r="D1122" s="12"/>
      <c r="E1122" s="13"/>
      <c r="F1122" s="18"/>
      <c r="G1122" s="12"/>
      <c r="H1122" s="14">
        <f>IF(OR($B1122="",$E1122=""),"",SUMIFS($E$6:$E1122,$B$6:$B1122,$B1122,$C$6:$C1122,"Crédit")-SUMIFS($E$6:$E1122,$B$6:$B1122,$B1122,$C$6:$C1122,"Remboursement"))</f>
      </c>
    </row>
    <row r="1123" spans="1:8" x14ac:dyDescent="0.25">
      <c r="A1123" s="18"/>
      <c r="B1123" s="12"/>
      <c r="C1123" s="12"/>
      <c r="D1123" s="12"/>
      <c r="E1123" s="13"/>
      <c r="F1123" s="18"/>
      <c r="G1123" s="12"/>
      <c r="H1123" s="14">
        <f>IF(OR($B1123="",$E1123=""),"",SUMIFS($E$6:$E1123,$B$6:$B1123,$B1123,$C$6:$C1123,"Crédit")-SUMIFS($E$6:$E1123,$B$6:$B1123,$B1123,$C$6:$C1123,"Remboursement"))</f>
      </c>
    </row>
    <row r="1124" spans="1:8" x14ac:dyDescent="0.25">
      <c r="A1124" s="18"/>
      <c r="B1124" s="12"/>
      <c r="C1124" s="12"/>
      <c r="D1124" s="12"/>
      <c r="E1124" s="13"/>
      <c r="F1124" s="18"/>
      <c r="G1124" s="12"/>
      <c r="H1124" s="14">
        <f>IF(OR($B1124="",$E1124=""),"",SUMIFS($E$6:$E1124,$B$6:$B1124,$B1124,$C$6:$C1124,"Crédit")-SUMIFS($E$6:$E1124,$B$6:$B1124,$B1124,$C$6:$C1124,"Remboursement"))</f>
      </c>
    </row>
    <row r="1125" spans="1:8" x14ac:dyDescent="0.25">
      <c r="A1125" s="18"/>
      <c r="B1125" s="12"/>
      <c r="C1125" s="12"/>
      <c r="D1125" s="12"/>
      <c r="E1125" s="13"/>
      <c r="F1125" s="18"/>
      <c r="G1125" s="12"/>
      <c r="H1125" s="14">
        <f>IF(OR($B1125="",$E1125=""),"",SUMIFS($E$6:$E1125,$B$6:$B1125,$B1125,$C$6:$C1125,"Crédit")-SUMIFS($E$6:$E1125,$B$6:$B1125,$B1125,$C$6:$C1125,"Remboursement"))</f>
      </c>
    </row>
    <row r="1126" spans="1:8" x14ac:dyDescent="0.25">
      <c r="A1126" s="18"/>
      <c r="B1126" s="12"/>
      <c r="C1126" s="12"/>
      <c r="D1126" s="12"/>
      <c r="E1126" s="13"/>
      <c r="F1126" s="18"/>
      <c r="G1126" s="12"/>
      <c r="H1126" s="14">
        <f>IF(OR($B1126="",$E1126=""),"",SUMIFS($E$6:$E1126,$B$6:$B1126,$B1126,$C$6:$C1126,"Crédit")-SUMIFS($E$6:$E1126,$B$6:$B1126,$B1126,$C$6:$C1126,"Remboursement"))</f>
      </c>
    </row>
    <row r="1127" spans="1:8" x14ac:dyDescent="0.25">
      <c r="A1127" s="18"/>
      <c r="B1127" s="12"/>
      <c r="C1127" s="12"/>
      <c r="D1127" s="12"/>
      <c r="E1127" s="13"/>
      <c r="F1127" s="18"/>
      <c r="G1127" s="12"/>
      <c r="H1127" s="14">
        <f>IF(OR($B1127="",$E1127=""),"",SUMIFS($E$6:$E1127,$B$6:$B1127,$B1127,$C$6:$C1127,"Crédit")-SUMIFS($E$6:$E1127,$B$6:$B1127,$B1127,$C$6:$C1127,"Remboursement"))</f>
      </c>
    </row>
    <row r="1128" spans="1:8" x14ac:dyDescent="0.25">
      <c r="A1128" s="18"/>
      <c r="B1128" s="12"/>
      <c r="C1128" s="12"/>
      <c r="D1128" s="12"/>
      <c r="E1128" s="13"/>
      <c r="F1128" s="18"/>
      <c r="G1128" s="12"/>
      <c r="H1128" s="14">
        <f>IF(OR($B1128="",$E1128=""),"",SUMIFS($E$6:$E1128,$B$6:$B1128,$B1128,$C$6:$C1128,"Crédit")-SUMIFS($E$6:$E1128,$B$6:$B1128,$B1128,$C$6:$C1128,"Remboursement"))</f>
      </c>
    </row>
    <row r="1129" spans="1:8" x14ac:dyDescent="0.25">
      <c r="A1129" s="18"/>
      <c r="B1129" s="12"/>
      <c r="C1129" s="12"/>
      <c r="D1129" s="12"/>
      <c r="E1129" s="13"/>
      <c r="F1129" s="18"/>
      <c r="G1129" s="12"/>
      <c r="H1129" s="14">
        <f>IF(OR($B1129="",$E1129=""),"",SUMIFS($E$6:$E1129,$B$6:$B1129,$B1129,$C$6:$C1129,"Crédit")-SUMIFS($E$6:$E1129,$B$6:$B1129,$B1129,$C$6:$C1129,"Remboursement"))</f>
      </c>
    </row>
    <row r="1130" spans="1:8" x14ac:dyDescent="0.25">
      <c r="A1130" s="18"/>
      <c r="B1130" s="12"/>
      <c r="C1130" s="12"/>
      <c r="D1130" s="12"/>
      <c r="E1130" s="13"/>
      <c r="F1130" s="18"/>
      <c r="G1130" s="12"/>
      <c r="H1130" s="14">
        <f>IF(OR($B1130="",$E1130=""),"",SUMIFS($E$6:$E1130,$B$6:$B1130,$B1130,$C$6:$C1130,"Crédit")-SUMIFS($E$6:$E1130,$B$6:$B1130,$B1130,$C$6:$C1130,"Remboursement"))</f>
      </c>
    </row>
    <row r="1131" spans="1:8" x14ac:dyDescent="0.25">
      <c r="A1131" s="18"/>
      <c r="B1131" s="12"/>
      <c r="C1131" s="12"/>
      <c r="D1131" s="12"/>
      <c r="E1131" s="13"/>
      <c r="F1131" s="18"/>
      <c r="G1131" s="12"/>
      <c r="H1131" s="14">
        <f>IF(OR($B1131="",$E1131=""),"",SUMIFS($E$6:$E1131,$B$6:$B1131,$B1131,$C$6:$C1131,"Crédit")-SUMIFS($E$6:$E1131,$B$6:$B1131,$B1131,$C$6:$C1131,"Remboursement"))</f>
      </c>
    </row>
    <row r="1132" spans="1:8" x14ac:dyDescent="0.25">
      <c r="A1132" s="18"/>
      <c r="B1132" s="12"/>
      <c r="C1132" s="12"/>
      <c r="D1132" s="12"/>
      <c r="E1132" s="13"/>
      <c r="F1132" s="18"/>
      <c r="G1132" s="12"/>
      <c r="H1132" s="14">
        <f>IF(OR($B1132="",$E1132=""),"",SUMIFS($E$6:$E1132,$B$6:$B1132,$B1132,$C$6:$C1132,"Crédit")-SUMIFS($E$6:$E1132,$B$6:$B1132,$B1132,$C$6:$C1132,"Remboursement"))</f>
      </c>
    </row>
    <row r="1133" spans="1:8" x14ac:dyDescent="0.25">
      <c r="A1133" s="18"/>
      <c r="B1133" s="12"/>
      <c r="C1133" s="12"/>
      <c r="D1133" s="12"/>
      <c r="E1133" s="13"/>
      <c r="F1133" s="18"/>
      <c r="G1133" s="12"/>
      <c r="H1133" s="14">
        <f>IF(OR($B1133="",$E1133=""),"",SUMIFS($E$6:$E1133,$B$6:$B1133,$B1133,$C$6:$C1133,"Crédit")-SUMIFS($E$6:$E1133,$B$6:$B1133,$B1133,$C$6:$C1133,"Remboursement"))</f>
      </c>
    </row>
    <row r="1134" spans="1:8" x14ac:dyDescent="0.25">
      <c r="A1134" s="18"/>
      <c r="B1134" s="12"/>
      <c r="C1134" s="12"/>
      <c r="D1134" s="12"/>
      <c r="E1134" s="13"/>
      <c r="F1134" s="18"/>
      <c r="G1134" s="12"/>
      <c r="H1134" s="14">
        <f>IF(OR($B1134="",$E1134=""),"",SUMIFS($E$6:$E1134,$B$6:$B1134,$B1134,$C$6:$C1134,"Crédit")-SUMIFS($E$6:$E1134,$B$6:$B1134,$B1134,$C$6:$C1134,"Remboursement"))</f>
      </c>
    </row>
    <row r="1135" spans="1:8" x14ac:dyDescent="0.25">
      <c r="A1135" s="18"/>
      <c r="B1135" s="12"/>
      <c r="C1135" s="12"/>
      <c r="D1135" s="12"/>
      <c r="E1135" s="13"/>
      <c r="F1135" s="18"/>
      <c r="G1135" s="12"/>
      <c r="H1135" s="14">
        <f>IF(OR($B1135="",$E1135=""),"",SUMIFS($E$6:$E1135,$B$6:$B1135,$B1135,$C$6:$C1135,"Crédit")-SUMIFS($E$6:$E1135,$B$6:$B1135,$B1135,$C$6:$C1135,"Remboursement"))</f>
      </c>
    </row>
    <row r="1136" spans="1:8" x14ac:dyDescent="0.25">
      <c r="A1136" s="18"/>
      <c r="B1136" s="12"/>
      <c r="C1136" s="12"/>
      <c r="D1136" s="12"/>
      <c r="E1136" s="13"/>
      <c r="F1136" s="18"/>
      <c r="G1136" s="12"/>
      <c r="H1136" s="14">
        <f>IF(OR($B1136="",$E1136=""),"",SUMIFS($E$6:$E1136,$B$6:$B1136,$B1136,$C$6:$C1136,"Crédit")-SUMIFS($E$6:$E1136,$B$6:$B1136,$B1136,$C$6:$C1136,"Remboursement"))</f>
      </c>
    </row>
    <row r="1137" spans="1:8" x14ac:dyDescent="0.25">
      <c r="A1137" s="18"/>
      <c r="B1137" s="12"/>
      <c r="C1137" s="12"/>
      <c r="D1137" s="12"/>
      <c r="E1137" s="13"/>
      <c r="F1137" s="18"/>
      <c r="G1137" s="12"/>
      <c r="H1137" s="14">
        <f>IF(OR($B1137="",$E1137=""),"",SUMIFS($E$6:$E1137,$B$6:$B1137,$B1137,$C$6:$C1137,"Crédit")-SUMIFS($E$6:$E1137,$B$6:$B1137,$B1137,$C$6:$C1137,"Remboursement"))</f>
      </c>
    </row>
    <row r="1138" spans="1:8" x14ac:dyDescent="0.25">
      <c r="A1138" s="18"/>
      <c r="B1138" s="12"/>
      <c r="C1138" s="12"/>
      <c r="D1138" s="12"/>
      <c r="E1138" s="13"/>
      <c r="F1138" s="18"/>
      <c r="G1138" s="12"/>
      <c r="H1138" s="14">
        <f>IF(OR($B1138="",$E1138=""),"",SUMIFS($E$6:$E1138,$B$6:$B1138,$B1138,$C$6:$C1138,"Crédit")-SUMIFS($E$6:$E1138,$B$6:$B1138,$B1138,$C$6:$C1138,"Remboursement"))</f>
      </c>
    </row>
    <row r="1139" spans="1:8" x14ac:dyDescent="0.25">
      <c r="A1139" s="18"/>
      <c r="B1139" s="12"/>
      <c r="C1139" s="12"/>
      <c r="D1139" s="12"/>
      <c r="E1139" s="13"/>
      <c r="F1139" s="18"/>
      <c r="G1139" s="12"/>
      <c r="H1139" s="14">
        <f>IF(OR($B1139="",$E1139=""),"",SUMIFS($E$6:$E1139,$B$6:$B1139,$B1139,$C$6:$C1139,"Crédit")-SUMIFS($E$6:$E1139,$B$6:$B1139,$B1139,$C$6:$C1139,"Remboursement"))</f>
      </c>
    </row>
    <row r="1140" spans="1:8" x14ac:dyDescent="0.25">
      <c r="A1140" s="18"/>
      <c r="B1140" s="12"/>
      <c r="C1140" s="12"/>
      <c r="D1140" s="12"/>
      <c r="E1140" s="13"/>
      <c r="F1140" s="18"/>
      <c r="G1140" s="12"/>
      <c r="H1140" s="14">
        <f>IF(OR($B1140="",$E1140=""),"",SUMIFS($E$6:$E1140,$B$6:$B1140,$B1140,$C$6:$C1140,"Crédit")-SUMIFS($E$6:$E1140,$B$6:$B1140,$B1140,$C$6:$C1140,"Remboursement"))</f>
      </c>
    </row>
    <row r="1141" spans="1:8" x14ac:dyDescent="0.25">
      <c r="A1141" s="18"/>
      <c r="B1141" s="12"/>
      <c r="C1141" s="12"/>
      <c r="D1141" s="12"/>
      <c r="E1141" s="13"/>
      <c r="F1141" s="18"/>
      <c r="G1141" s="12"/>
      <c r="H1141" s="14">
        <f>IF(OR($B1141="",$E1141=""),"",SUMIFS($E$6:$E1141,$B$6:$B1141,$B1141,$C$6:$C1141,"Crédit")-SUMIFS($E$6:$E1141,$B$6:$B1141,$B1141,$C$6:$C1141,"Remboursement"))</f>
      </c>
    </row>
    <row r="1142" spans="1:8" x14ac:dyDescent="0.25">
      <c r="A1142" s="18"/>
      <c r="B1142" s="12"/>
      <c r="C1142" s="12"/>
      <c r="D1142" s="12"/>
      <c r="E1142" s="13"/>
      <c r="F1142" s="18"/>
      <c r="G1142" s="12"/>
      <c r="H1142" s="14">
        <f>IF(OR($B1142="",$E1142=""),"",SUMIFS($E$6:$E1142,$B$6:$B1142,$B1142,$C$6:$C1142,"Crédit")-SUMIFS($E$6:$E1142,$B$6:$B1142,$B1142,$C$6:$C1142,"Remboursement"))</f>
      </c>
    </row>
    <row r="1143" spans="1:8" x14ac:dyDescent="0.25">
      <c r="A1143" s="18"/>
      <c r="B1143" s="12"/>
      <c r="C1143" s="12"/>
      <c r="D1143" s="12"/>
      <c r="E1143" s="13"/>
      <c r="F1143" s="18"/>
      <c r="G1143" s="12"/>
      <c r="H1143" s="14">
        <f>IF(OR($B1143="",$E1143=""),"",SUMIFS($E$6:$E1143,$B$6:$B1143,$B1143,$C$6:$C1143,"Crédit")-SUMIFS($E$6:$E1143,$B$6:$B1143,$B1143,$C$6:$C1143,"Remboursement"))</f>
      </c>
    </row>
    <row r="1144" spans="1:8" x14ac:dyDescent="0.25">
      <c r="A1144" s="18"/>
      <c r="B1144" s="12"/>
      <c r="C1144" s="12"/>
      <c r="D1144" s="12"/>
      <c r="E1144" s="13"/>
      <c r="F1144" s="18"/>
      <c r="G1144" s="12"/>
      <c r="H1144" s="14">
        <f>IF(OR($B1144="",$E1144=""),"",SUMIFS($E$6:$E1144,$B$6:$B1144,$B1144,$C$6:$C1144,"Crédit")-SUMIFS($E$6:$E1144,$B$6:$B1144,$B1144,$C$6:$C1144,"Remboursement"))</f>
      </c>
    </row>
    <row r="1145" spans="1:8" x14ac:dyDescent="0.25">
      <c r="A1145" s="18"/>
      <c r="B1145" s="12"/>
      <c r="C1145" s="12"/>
      <c r="D1145" s="12"/>
      <c r="E1145" s="13"/>
      <c r="F1145" s="18"/>
      <c r="G1145" s="12"/>
      <c r="H1145" s="14">
        <f>IF(OR($B1145="",$E1145=""),"",SUMIFS($E$6:$E1145,$B$6:$B1145,$B1145,$C$6:$C1145,"Crédit")-SUMIFS($E$6:$E1145,$B$6:$B1145,$B1145,$C$6:$C1145,"Remboursement"))</f>
      </c>
    </row>
    <row r="1146" spans="1:8" x14ac:dyDescent="0.25">
      <c r="A1146" s="18"/>
      <c r="B1146" s="12"/>
      <c r="C1146" s="12"/>
      <c r="D1146" s="12"/>
      <c r="E1146" s="13"/>
      <c r="F1146" s="18"/>
      <c r="G1146" s="12"/>
      <c r="H1146" s="14">
        <f>IF(OR($B1146="",$E1146=""),"",SUMIFS($E$6:$E1146,$B$6:$B1146,$B1146,$C$6:$C1146,"Crédit")-SUMIFS($E$6:$E1146,$B$6:$B1146,$B1146,$C$6:$C1146,"Remboursement"))</f>
      </c>
    </row>
    <row r="1147" spans="1:8" x14ac:dyDescent="0.25">
      <c r="A1147" s="18"/>
      <c r="B1147" s="12"/>
      <c r="C1147" s="12"/>
      <c r="D1147" s="12"/>
      <c r="E1147" s="13"/>
      <c r="F1147" s="18"/>
      <c r="G1147" s="12"/>
      <c r="H1147" s="14">
        <f>IF(OR($B1147="",$E1147=""),"",SUMIFS($E$6:$E1147,$B$6:$B1147,$B1147,$C$6:$C1147,"Crédit")-SUMIFS($E$6:$E1147,$B$6:$B1147,$B1147,$C$6:$C1147,"Remboursement"))</f>
      </c>
    </row>
    <row r="1148" spans="1:8" x14ac:dyDescent="0.25">
      <c r="A1148" s="18"/>
      <c r="B1148" s="12"/>
      <c r="C1148" s="12"/>
      <c r="D1148" s="12"/>
      <c r="E1148" s="13"/>
      <c r="F1148" s="18"/>
      <c r="G1148" s="12"/>
      <c r="H1148" s="14">
        <f>IF(OR($B1148="",$E1148=""),"",SUMIFS($E$6:$E1148,$B$6:$B1148,$B1148,$C$6:$C1148,"Crédit")-SUMIFS($E$6:$E1148,$B$6:$B1148,$B1148,$C$6:$C1148,"Remboursement"))</f>
      </c>
    </row>
    <row r="1149" spans="1:8" x14ac:dyDescent="0.25">
      <c r="A1149" s="18"/>
      <c r="B1149" s="12"/>
      <c r="C1149" s="12"/>
      <c r="D1149" s="12"/>
      <c r="E1149" s="13"/>
      <c r="F1149" s="18"/>
      <c r="G1149" s="12"/>
      <c r="H1149" s="14">
        <f>IF(OR($B1149="",$E1149=""),"",SUMIFS($E$6:$E1149,$B$6:$B1149,$B1149,$C$6:$C1149,"Crédit")-SUMIFS($E$6:$E1149,$B$6:$B1149,$B1149,$C$6:$C1149,"Remboursement"))</f>
      </c>
    </row>
    <row r="1150" spans="1:8" x14ac:dyDescent="0.25">
      <c r="A1150" s="18"/>
      <c r="B1150" s="12"/>
      <c r="C1150" s="12"/>
      <c r="D1150" s="12"/>
      <c r="E1150" s="13"/>
      <c r="F1150" s="18"/>
      <c r="G1150" s="12"/>
      <c r="H1150" s="14">
        <f>IF(OR($B1150="",$E1150=""),"",SUMIFS($E$6:$E1150,$B$6:$B1150,$B1150,$C$6:$C1150,"Crédit")-SUMIFS($E$6:$E1150,$B$6:$B1150,$B1150,$C$6:$C1150,"Remboursement"))</f>
      </c>
    </row>
    <row r="1151" spans="1:8" x14ac:dyDescent="0.25">
      <c r="A1151" s="18"/>
      <c r="B1151" s="12"/>
      <c r="C1151" s="12"/>
      <c r="D1151" s="12"/>
      <c r="E1151" s="13"/>
      <c r="F1151" s="18"/>
      <c r="G1151" s="12"/>
      <c r="H1151" s="14">
        <f>IF(OR($B1151="",$E1151=""),"",SUMIFS($E$6:$E1151,$B$6:$B1151,$B1151,$C$6:$C1151,"Crédit")-SUMIFS($E$6:$E1151,$B$6:$B1151,$B1151,$C$6:$C1151,"Remboursement"))</f>
      </c>
    </row>
    <row r="1152" spans="1:8" x14ac:dyDescent="0.25">
      <c r="A1152" s="18"/>
      <c r="B1152" s="12"/>
      <c r="C1152" s="12"/>
      <c r="D1152" s="12"/>
      <c r="E1152" s="13"/>
      <c r="F1152" s="18"/>
      <c r="G1152" s="12"/>
      <c r="H1152" s="14">
        <f>IF(OR($B1152="",$E1152=""),"",SUMIFS($E$6:$E1152,$B$6:$B1152,$B1152,$C$6:$C1152,"Crédit")-SUMIFS($E$6:$E1152,$B$6:$B1152,$B1152,$C$6:$C1152,"Remboursement"))</f>
      </c>
    </row>
    <row r="1153" spans="1:8" x14ac:dyDescent="0.25">
      <c r="A1153" s="18"/>
      <c r="B1153" s="12"/>
      <c r="C1153" s="12"/>
      <c r="D1153" s="12"/>
      <c r="E1153" s="13"/>
      <c r="F1153" s="18"/>
      <c r="G1153" s="12"/>
      <c r="H1153" s="14">
        <f>IF(OR($B1153="",$E1153=""),"",SUMIFS($E$6:$E1153,$B$6:$B1153,$B1153,$C$6:$C1153,"Crédit")-SUMIFS($E$6:$E1153,$B$6:$B1153,$B1153,$C$6:$C1153,"Remboursement"))</f>
      </c>
    </row>
    <row r="1154" spans="1:8" x14ac:dyDescent="0.25">
      <c r="A1154" s="18"/>
      <c r="B1154" s="12"/>
      <c r="C1154" s="12"/>
      <c r="D1154" s="12"/>
      <c r="E1154" s="13"/>
      <c r="F1154" s="18"/>
      <c r="G1154" s="12"/>
      <c r="H1154" s="14">
        <f>IF(OR($B1154="",$E1154=""),"",SUMIFS($E$6:$E1154,$B$6:$B1154,$B1154,$C$6:$C1154,"Crédit")-SUMIFS($E$6:$E1154,$B$6:$B1154,$B1154,$C$6:$C1154,"Remboursement"))</f>
      </c>
    </row>
    <row r="1155" spans="1:8" x14ac:dyDescent="0.25">
      <c r="A1155" s="18"/>
      <c r="B1155" s="12"/>
      <c r="C1155" s="12"/>
      <c r="D1155" s="12"/>
      <c r="E1155" s="13"/>
      <c r="F1155" s="18"/>
      <c r="G1155" s="12"/>
      <c r="H1155" s="14">
        <f>IF(OR($B1155="",$E1155=""),"",SUMIFS($E$6:$E1155,$B$6:$B1155,$B1155,$C$6:$C1155,"Crédit")-SUMIFS($E$6:$E1155,$B$6:$B1155,$B1155,$C$6:$C1155,"Remboursement"))</f>
      </c>
    </row>
    <row r="1156" spans="1:8" x14ac:dyDescent="0.25">
      <c r="A1156" s="18"/>
      <c r="B1156" s="12"/>
      <c r="C1156" s="12"/>
      <c r="D1156" s="12"/>
      <c r="E1156" s="13"/>
      <c r="F1156" s="18"/>
      <c r="G1156" s="12"/>
      <c r="H1156" s="14">
        <f>IF(OR($B1156="",$E1156=""),"",SUMIFS($E$6:$E1156,$B$6:$B1156,$B1156,$C$6:$C1156,"Crédit")-SUMIFS($E$6:$E1156,$B$6:$B1156,$B1156,$C$6:$C1156,"Remboursement"))</f>
      </c>
    </row>
    <row r="1157" spans="1:8" x14ac:dyDescent="0.25">
      <c r="A1157" s="18"/>
      <c r="B1157" s="12"/>
      <c r="C1157" s="12"/>
      <c r="D1157" s="12"/>
      <c r="E1157" s="13"/>
      <c r="F1157" s="18"/>
      <c r="G1157" s="12"/>
      <c r="H1157" s="14">
        <f>IF(OR($B1157="",$E1157=""),"",SUMIFS($E$6:$E1157,$B$6:$B1157,$B1157,$C$6:$C1157,"Crédit")-SUMIFS($E$6:$E1157,$B$6:$B1157,$B1157,$C$6:$C1157,"Remboursement"))</f>
      </c>
    </row>
    <row r="1158" spans="1:8" x14ac:dyDescent="0.25">
      <c r="A1158" s="18"/>
      <c r="B1158" s="12"/>
      <c r="C1158" s="12"/>
      <c r="D1158" s="12"/>
      <c r="E1158" s="13"/>
      <c r="F1158" s="18"/>
      <c r="G1158" s="12"/>
      <c r="H1158" s="14">
        <f>IF(OR($B1158="",$E1158=""),"",SUMIFS($E$6:$E1158,$B$6:$B1158,$B1158,$C$6:$C1158,"Crédit")-SUMIFS($E$6:$E1158,$B$6:$B1158,$B1158,$C$6:$C1158,"Remboursement"))</f>
      </c>
    </row>
    <row r="1159" spans="1:8" x14ac:dyDescent="0.25">
      <c r="A1159" s="18"/>
      <c r="B1159" s="12"/>
      <c r="C1159" s="12"/>
      <c r="D1159" s="12"/>
      <c r="E1159" s="13"/>
      <c r="F1159" s="18"/>
      <c r="G1159" s="12"/>
      <c r="H1159" s="14">
        <f>IF(OR($B1159="",$E1159=""),"",SUMIFS($E$6:$E1159,$B$6:$B1159,$B1159,$C$6:$C1159,"Crédit")-SUMIFS($E$6:$E1159,$B$6:$B1159,$B1159,$C$6:$C1159,"Remboursement"))</f>
      </c>
    </row>
    <row r="1160" spans="1:8" x14ac:dyDescent="0.25">
      <c r="A1160" s="18"/>
      <c r="B1160" s="12"/>
      <c r="C1160" s="12"/>
      <c r="D1160" s="12"/>
      <c r="E1160" s="13"/>
      <c r="F1160" s="18"/>
      <c r="G1160" s="12"/>
      <c r="H1160" s="14">
        <f>IF(OR($B1160="",$E1160=""),"",SUMIFS($E$6:$E1160,$B$6:$B1160,$B1160,$C$6:$C1160,"Crédit")-SUMIFS($E$6:$E1160,$B$6:$B1160,$B1160,$C$6:$C1160,"Remboursement"))</f>
      </c>
    </row>
    <row r="1161" spans="1:8" x14ac:dyDescent="0.25">
      <c r="A1161" s="18"/>
      <c r="B1161" s="12"/>
      <c r="C1161" s="12"/>
      <c r="D1161" s="12"/>
      <c r="E1161" s="13"/>
      <c r="F1161" s="18"/>
      <c r="G1161" s="12"/>
      <c r="H1161" s="14">
        <f>IF(OR($B1161="",$E1161=""),"",SUMIFS($E$6:$E1161,$B$6:$B1161,$B1161,$C$6:$C1161,"Crédit")-SUMIFS($E$6:$E1161,$B$6:$B1161,$B1161,$C$6:$C1161,"Remboursement"))</f>
      </c>
    </row>
    <row r="1162" spans="1:8" x14ac:dyDescent="0.25">
      <c r="A1162" s="18"/>
      <c r="B1162" s="12"/>
      <c r="C1162" s="12"/>
      <c r="D1162" s="12"/>
      <c r="E1162" s="13"/>
      <c r="F1162" s="18"/>
      <c r="G1162" s="12"/>
      <c r="H1162" s="14">
        <f>IF(OR($B1162="",$E1162=""),"",SUMIFS($E$6:$E1162,$B$6:$B1162,$B1162,$C$6:$C1162,"Crédit")-SUMIFS($E$6:$E1162,$B$6:$B1162,$B1162,$C$6:$C1162,"Remboursement"))</f>
      </c>
    </row>
    <row r="1163" spans="1:8" x14ac:dyDescent="0.25">
      <c r="A1163" s="18"/>
      <c r="B1163" s="12"/>
      <c r="C1163" s="12"/>
      <c r="D1163" s="12"/>
      <c r="E1163" s="13"/>
      <c r="F1163" s="18"/>
      <c r="G1163" s="12"/>
      <c r="H1163" s="14">
        <f>IF(OR($B1163="",$E1163=""),"",SUMIFS($E$6:$E1163,$B$6:$B1163,$B1163,$C$6:$C1163,"Crédit")-SUMIFS($E$6:$E1163,$B$6:$B1163,$B1163,$C$6:$C1163,"Remboursement"))</f>
      </c>
    </row>
    <row r="1164" spans="1:8" x14ac:dyDescent="0.25">
      <c r="A1164" s="18"/>
      <c r="B1164" s="12"/>
      <c r="C1164" s="12"/>
      <c r="D1164" s="12"/>
      <c r="E1164" s="13"/>
      <c r="F1164" s="18"/>
      <c r="G1164" s="12"/>
      <c r="H1164" s="14">
        <f>IF(OR($B1164="",$E1164=""),"",SUMIFS($E$6:$E1164,$B$6:$B1164,$B1164,$C$6:$C1164,"Crédit")-SUMIFS($E$6:$E1164,$B$6:$B1164,$B1164,$C$6:$C1164,"Remboursement"))</f>
      </c>
    </row>
    <row r="1165" spans="1:8" x14ac:dyDescent="0.25">
      <c r="A1165" s="18"/>
      <c r="B1165" s="12"/>
      <c r="C1165" s="12"/>
      <c r="D1165" s="12"/>
      <c r="E1165" s="13"/>
      <c r="F1165" s="18"/>
      <c r="G1165" s="12"/>
      <c r="H1165" s="14">
        <f>IF(OR($B1165="",$E1165=""),"",SUMIFS($E$6:$E1165,$B$6:$B1165,$B1165,$C$6:$C1165,"Crédit")-SUMIFS($E$6:$E1165,$B$6:$B1165,$B1165,$C$6:$C1165,"Remboursement"))</f>
      </c>
    </row>
    <row r="1166" spans="1:8" x14ac:dyDescent="0.25">
      <c r="A1166" s="18"/>
      <c r="B1166" s="12"/>
      <c r="C1166" s="12"/>
      <c r="D1166" s="12"/>
      <c r="E1166" s="13"/>
      <c r="F1166" s="18"/>
      <c r="G1166" s="12"/>
      <c r="H1166" s="14">
        <f>IF(OR($B1166="",$E1166=""),"",SUMIFS($E$6:$E1166,$B$6:$B1166,$B1166,$C$6:$C1166,"Crédit")-SUMIFS($E$6:$E1166,$B$6:$B1166,$B1166,$C$6:$C1166,"Remboursement"))</f>
      </c>
    </row>
    <row r="1167" spans="1:8" x14ac:dyDescent="0.25">
      <c r="A1167" s="18"/>
      <c r="B1167" s="12"/>
      <c r="C1167" s="12"/>
      <c r="D1167" s="12"/>
      <c r="E1167" s="13"/>
      <c r="F1167" s="18"/>
      <c r="G1167" s="12"/>
      <c r="H1167" s="14">
        <f>IF(OR($B1167="",$E1167=""),"",SUMIFS($E$6:$E1167,$B$6:$B1167,$B1167,$C$6:$C1167,"Crédit")-SUMIFS($E$6:$E1167,$B$6:$B1167,$B1167,$C$6:$C1167,"Remboursement"))</f>
      </c>
    </row>
    <row r="1168" spans="1:8" x14ac:dyDescent="0.25">
      <c r="A1168" s="18"/>
      <c r="B1168" s="12"/>
      <c r="C1168" s="12"/>
      <c r="D1168" s="12"/>
      <c r="E1168" s="13"/>
      <c r="F1168" s="18"/>
      <c r="G1168" s="12"/>
      <c r="H1168" s="14">
        <f>IF(OR($B1168="",$E1168=""),"",SUMIFS($E$6:$E1168,$B$6:$B1168,$B1168,$C$6:$C1168,"Crédit")-SUMIFS($E$6:$E1168,$B$6:$B1168,$B1168,$C$6:$C1168,"Remboursement"))</f>
      </c>
    </row>
    <row r="1169" spans="1:8" x14ac:dyDescent="0.25">
      <c r="A1169" s="18"/>
      <c r="B1169" s="12"/>
      <c r="C1169" s="12"/>
      <c r="D1169" s="12"/>
      <c r="E1169" s="13"/>
      <c r="F1169" s="18"/>
      <c r="G1169" s="12"/>
      <c r="H1169" s="14">
        <f>IF(OR($B1169="",$E1169=""),"",SUMIFS($E$6:$E1169,$B$6:$B1169,$B1169,$C$6:$C1169,"Crédit")-SUMIFS($E$6:$E1169,$B$6:$B1169,$B1169,$C$6:$C1169,"Remboursement"))</f>
      </c>
    </row>
    <row r="1170" spans="1:8" x14ac:dyDescent="0.25">
      <c r="A1170" s="18"/>
      <c r="B1170" s="12"/>
      <c r="C1170" s="12"/>
      <c r="D1170" s="12"/>
      <c r="E1170" s="13"/>
      <c r="F1170" s="18"/>
      <c r="G1170" s="12"/>
      <c r="H1170" s="14">
        <f>IF(OR($B1170="",$E1170=""),"",SUMIFS($E$6:$E1170,$B$6:$B1170,$B1170,$C$6:$C1170,"Crédit")-SUMIFS($E$6:$E1170,$B$6:$B1170,$B1170,$C$6:$C1170,"Remboursement"))</f>
      </c>
    </row>
    <row r="1171" spans="1:8" x14ac:dyDescent="0.25">
      <c r="A1171" s="18"/>
      <c r="B1171" s="12"/>
      <c r="C1171" s="12"/>
      <c r="D1171" s="12"/>
      <c r="E1171" s="13"/>
      <c r="F1171" s="18"/>
      <c r="G1171" s="12"/>
      <c r="H1171" s="14">
        <f>IF(OR($B1171="",$E1171=""),"",SUMIFS($E$6:$E1171,$B$6:$B1171,$B1171,$C$6:$C1171,"Crédit")-SUMIFS($E$6:$E1171,$B$6:$B1171,$B1171,$C$6:$C1171,"Remboursement"))</f>
      </c>
    </row>
    <row r="1172" spans="1:8" x14ac:dyDescent="0.25">
      <c r="A1172" s="18"/>
      <c r="B1172" s="12"/>
      <c r="C1172" s="12"/>
      <c r="D1172" s="12"/>
      <c r="E1172" s="13"/>
      <c r="F1172" s="18"/>
      <c r="G1172" s="12"/>
      <c r="H1172" s="14">
        <f>IF(OR($B1172="",$E1172=""),"",SUMIFS($E$6:$E1172,$B$6:$B1172,$B1172,$C$6:$C1172,"Crédit")-SUMIFS($E$6:$E1172,$B$6:$B1172,$B1172,$C$6:$C1172,"Remboursement"))</f>
      </c>
    </row>
    <row r="1173" spans="1:8" x14ac:dyDescent="0.25">
      <c r="A1173" s="18"/>
      <c r="B1173" s="12"/>
      <c r="C1173" s="12"/>
      <c r="D1173" s="12"/>
      <c r="E1173" s="13"/>
      <c r="F1173" s="18"/>
      <c r="G1173" s="12"/>
      <c r="H1173" s="14">
        <f>IF(OR($B1173="",$E1173=""),"",SUMIFS($E$6:$E1173,$B$6:$B1173,$B1173,$C$6:$C1173,"Crédit")-SUMIFS($E$6:$E1173,$B$6:$B1173,$B1173,$C$6:$C1173,"Remboursement"))</f>
      </c>
    </row>
    <row r="1174" spans="1:8" x14ac:dyDescent="0.25">
      <c r="A1174" s="18"/>
      <c r="B1174" s="12"/>
      <c r="C1174" s="12"/>
      <c r="D1174" s="12"/>
      <c r="E1174" s="13"/>
      <c r="F1174" s="18"/>
      <c r="G1174" s="12"/>
      <c r="H1174" s="14">
        <f>IF(OR($B1174="",$E1174=""),"",SUMIFS($E$6:$E1174,$B$6:$B1174,$B1174,$C$6:$C1174,"Crédit")-SUMIFS($E$6:$E1174,$B$6:$B1174,$B1174,$C$6:$C1174,"Remboursement"))</f>
      </c>
    </row>
    <row r="1175" spans="1:8" x14ac:dyDescent="0.25">
      <c r="A1175" s="18"/>
      <c r="B1175" s="12"/>
      <c r="C1175" s="12"/>
      <c r="D1175" s="12"/>
      <c r="E1175" s="13"/>
      <c r="F1175" s="18"/>
      <c r="G1175" s="12"/>
      <c r="H1175" s="14">
        <f>IF(OR($B1175="",$E1175=""),"",SUMIFS($E$6:$E1175,$B$6:$B1175,$B1175,$C$6:$C1175,"Crédit")-SUMIFS($E$6:$E1175,$B$6:$B1175,$B1175,$C$6:$C1175,"Remboursement"))</f>
      </c>
    </row>
    <row r="1176" spans="1:8" x14ac:dyDescent="0.25">
      <c r="A1176" s="18"/>
      <c r="B1176" s="12"/>
      <c r="C1176" s="12"/>
      <c r="D1176" s="12"/>
      <c r="E1176" s="13"/>
      <c r="F1176" s="18"/>
      <c r="G1176" s="12"/>
      <c r="H1176" s="14">
        <f>IF(OR($B1176="",$E1176=""),"",SUMIFS($E$6:$E1176,$B$6:$B1176,$B1176,$C$6:$C1176,"Crédit")-SUMIFS($E$6:$E1176,$B$6:$B1176,$B1176,$C$6:$C1176,"Remboursement"))</f>
      </c>
    </row>
    <row r="1177" spans="1:8" x14ac:dyDescent="0.25">
      <c r="A1177" s="18"/>
      <c r="B1177" s="12"/>
      <c r="C1177" s="12"/>
      <c r="D1177" s="12"/>
      <c r="E1177" s="13"/>
      <c r="F1177" s="18"/>
      <c r="G1177" s="12"/>
      <c r="H1177" s="14">
        <f>IF(OR($B1177="",$E1177=""),"",SUMIFS($E$6:$E1177,$B$6:$B1177,$B1177,$C$6:$C1177,"Crédit")-SUMIFS($E$6:$E1177,$B$6:$B1177,$B1177,$C$6:$C1177,"Remboursement"))</f>
      </c>
    </row>
    <row r="1178" spans="1:8" x14ac:dyDescent="0.25">
      <c r="A1178" s="18"/>
      <c r="B1178" s="12"/>
      <c r="C1178" s="12"/>
      <c r="D1178" s="12"/>
      <c r="E1178" s="13"/>
      <c r="F1178" s="18"/>
      <c r="G1178" s="12"/>
      <c r="H1178" s="14">
        <f>IF(OR($B1178="",$E1178=""),"",SUMIFS($E$6:$E1178,$B$6:$B1178,$B1178,$C$6:$C1178,"Crédit")-SUMIFS($E$6:$E1178,$B$6:$B1178,$B1178,$C$6:$C1178,"Remboursement"))</f>
      </c>
    </row>
    <row r="1179" spans="1:8" x14ac:dyDescent="0.25">
      <c r="A1179" s="18"/>
      <c r="B1179" s="12"/>
      <c r="C1179" s="12"/>
      <c r="D1179" s="12"/>
      <c r="E1179" s="13"/>
      <c r="F1179" s="18"/>
      <c r="G1179" s="12"/>
      <c r="H1179" s="14">
        <f>IF(OR($B1179="",$E1179=""),"",SUMIFS($E$6:$E1179,$B$6:$B1179,$B1179,$C$6:$C1179,"Crédit")-SUMIFS($E$6:$E1179,$B$6:$B1179,$B1179,$C$6:$C1179,"Remboursement"))</f>
      </c>
    </row>
    <row r="1180" spans="1:8" x14ac:dyDescent="0.25">
      <c r="A1180" s="18"/>
      <c r="B1180" s="12"/>
      <c r="C1180" s="12"/>
      <c r="D1180" s="12"/>
      <c r="E1180" s="13"/>
      <c r="F1180" s="18"/>
      <c r="G1180" s="12"/>
      <c r="H1180" s="14">
        <f>IF(OR($B1180="",$E1180=""),"",SUMIFS($E$6:$E1180,$B$6:$B1180,$B1180,$C$6:$C1180,"Crédit")-SUMIFS($E$6:$E1180,$B$6:$B1180,$B1180,$C$6:$C1180,"Remboursement"))</f>
      </c>
    </row>
    <row r="1181" spans="1:8" x14ac:dyDescent="0.25">
      <c r="A1181" s="18"/>
      <c r="B1181" s="12"/>
      <c r="C1181" s="12"/>
      <c r="D1181" s="12"/>
      <c r="E1181" s="13"/>
      <c r="F1181" s="18"/>
      <c r="G1181" s="12"/>
      <c r="H1181" s="14">
        <f>IF(OR($B1181="",$E1181=""),"",SUMIFS($E$6:$E1181,$B$6:$B1181,$B1181,$C$6:$C1181,"Crédit")-SUMIFS($E$6:$E1181,$B$6:$B1181,$B1181,$C$6:$C1181,"Remboursement"))</f>
      </c>
    </row>
    <row r="1182" spans="1:8" x14ac:dyDescent="0.25">
      <c r="A1182" s="18"/>
      <c r="B1182" s="12"/>
      <c r="C1182" s="12"/>
      <c r="D1182" s="12"/>
      <c r="E1182" s="13"/>
      <c r="F1182" s="18"/>
      <c r="G1182" s="12"/>
      <c r="H1182" s="14">
        <f>IF(OR($B1182="",$E1182=""),"",SUMIFS($E$6:$E1182,$B$6:$B1182,$B1182,$C$6:$C1182,"Crédit")-SUMIFS($E$6:$E1182,$B$6:$B1182,$B1182,$C$6:$C1182,"Remboursement"))</f>
      </c>
    </row>
    <row r="1183" spans="1:8" x14ac:dyDescent="0.25">
      <c r="A1183" s="18"/>
      <c r="B1183" s="12"/>
      <c r="C1183" s="12"/>
      <c r="D1183" s="12"/>
      <c r="E1183" s="13"/>
      <c r="F1183" s="18"/>
      <c r="G1183" s="12"/>
      <c r="H1183" s="14">
        <f>IF(OR($B1183="",$E1183=""),"",SUMIFS($E$6:$E1183,$B$6:$B1183,$B1183,$C$6:$C1183,"Crédit")-SUMIFS($E$6:$E1183,$B$6:$B1183,$B1183,$C$6:$C1183,"Remboursement"))</f>
      </c>
    </row>
    <row r="1184" spans="1:8" x14ac:dyDescent="0.25">
      <c r="A1184" s="18"/>
      <c r="B1184" s="12"/>
      <c r="C1184" s="12"/>
      <c r="D1184" s="12"/>
      <c r="E1184" s="13"/>
      <c r="F1184" s="18"/>
      <c r="G1184" s="12"/>
      <c r="H1184" s="14">
        <f>IF(OR($B1184="",$E1184=""),"",SUMIFS($E$6:$E1184,$B$6:$B1184,$B1184,$C$6:$C1184,"Crédit")-SUMIFS($E$6:$E1184,$B$6:$B1184,$B1184,$C$6:$C1184,"Remboursement"))</f>
      </c>
    </row>
    <row r="1185" spans="1:8" x14ac:dyDescent="0.25">
      <c r="A1185" s="18"/>
      <c r="B1185" s="12"/>
      <c r="C1185" s="12"/>
      <c r="D1185" s="12"/>
      <c r="E1185" s="13"/>
      <c r="F1185" s="18"/>
      <c r="G1185" s="12"/>
      <c r="H1185" s="14">
        <f>IF(OR($B1185="",$E1185=""),"",SUMIFS($E$6:$E1185,$B$6:$B1185,$B1185,$C$6:$C1185,"Crédit")-SUMIFS($E$6:$E1185,$B$6:$B1185,$B1185,$C$6:$C1185,"Remboursement"))</f>
      </c>
    </row>
    <row r="1186" spans="1:8" x14ac:dyDescent="0.25">
      <c r="A1186" s="18"/>
      <c r="B1186" s="12"/>
      <c r="C1186" s="12"/>
      <c r="D1186" s="12"/>
      <c r="E1186" s="13"/>
      <c r="F1186" s="18"/>
      <c r="G1186" s="12"/>
      <c r="H1186" s="14">
        <f>IF(OR($B1186="",$E1186=""),"",SUMIFS($E$6:$E1186,$B$6:$B1186,$B1186,$C$6:$C1186,"Crédit")-SUMIFS($E$6:$E1186,$B$6:$B1186,$B1186,$C$6:$C1186,"Remboursement"))</f>
      </c>
    </row>
    <row r="1187" spans="1:8" x14ac:dyDescent="0.25">
      <c r="A1187" s="18"/>
      <c r="B1187" s="12"/>
      <c r="C1187" s="12"/>
      <c r="D1187" s="12"/>
      <c r="E1187" s="13"/>
      <c r="F1187" s="18"/>
      <c r="G1187" s="12"/>
      <c r="H1187" s="14">
        <f>IF(OR($B1187="",$E1187=""),"",SUMIFS($E$6:$E1187,$B$6:$B1187,$B1187,$C$6:$C1187,"Crédit")-SUMIFS($E$6:$E1187,$B$6:$B1187,$B1187,$C$6:$C1187,"Remboursement"))</f>
      </c>
    </row>
    <row r="1188" spans="1:8" x14ac:dyDescent="0.25">
      <c r="A1188" s="18"/>
      <c r="B1188" s="12"/>
      <c r="C1188" s="12"/>
      <c r="D1188" s="12"/>
      <c r="E1188" s="13"/>
      <c r="F1188" s="18"/>
      <c r="G1188" s="12"/>
      <c r="H1188" s="14">
        <f>IF(OR($B1188="",$E1188=""),"",SUMIFS($E$6:$E1188,$B$6:$B1188,$B1188,$C$6:$C1188,"Crédit")-SUMIFS($E$6:$E1188,$B$6:$B1188,$B1188,$C$6:$C1188,"Remboursement"))</f>
      </c>
    </row>
    <row r="1189" spans="1:8" x14ac:dyDescent="0.25">
      <c r="A1189" s="18"/>
      <c r="B1189" s="12"/>
      <c r="C1189" s="12"/>
      <c r="D1189" s="12"/>
      <c r="E1189" s="13"/>
      <c r="F1189" s="18"/>
      <c r="G1189" s="12"/>
      <c r="H1189" s="14">
        <f>IF(OR($B1189="",$E1189=""),"",SUMIFS($E$6:$E1189,$B$6:$B1189,$B1189,$C$6:$C1189,"Crédit")-SUMIFS($E$6:$E1189,$B$6:$B1189,$B1189,$C$6:$C1189,"Remboursement"))</f>
      </c>
    </row>
    <row r="1190" spans="1:8" x14ac:dyDescent="0.25">
      <c r="A1190" s="18"/>
      <c r="B1190" s="12"/>
      <c r="C1190" s="12"/>
      <c r="D1190" s="12"/>
      <c r="E1190" s="13"/>
      <c r="F1190" s="18"/>
      <c r="G1190" s="12"/>
      <c r="H1190" s="14">
        <f>IF(OR($B1190="",$E1190=""),"",SUMIFS($E$6:$E1190,$B$6:$B1190,$B1190,$C$6:$C1190,"Crédit")-SUMIFS($E$6:$E1190,$B$6:$B1190,$B1190,$C$6:$C1190,"Remboursement"))</f>
      </c>
    </row>
    <row r="1191" spans="1:8" x14ac:dyDescent="0.25">
      <c r="A1191" s="18"/>
      <c r="B1191" s="12"/>
      <c r="C1191" s="12"/>
      <c r="D1191" s="12"/>
      <c r="E1191" s="13"/>
      <c r="F1191" s="18"/>
      <c r="G1191" s="12"/>
      <c r="H1191" s="14">
        <f>IF(OR($B1191="",$E1191=""),"",SUMIFS($E$6:$E1191,$B$6:$B1191,$B1191,$C$6:$C1191,"Crédit")-SUMIFS($E$6:$E1191,$B$6:$B1191,$B1191,$C$6:$C1191,"Remboursement"))</f>
      </c>
    </row>
    <row r="1192" spans="1:8" x14ac:dyDescent="0.25">
      <c r="A1192" s="18"/>
      <c r="B1192" s="12"/>
      <c r="C1192" s="12"/>
      <c r="D1192" s="12"/>
      <c r="E1192" s="13"/>
      <c r="F1192" s="18"/>
      <c r="G1192" s="12"/>
      <c r="H1192" s="14">
        <f>IF(OR($B1192="",$E1192=""),"",SUMIFS($E$6:$E1192,$B$6:$B1192,$B1192,$C$6:$C1192,"Crédit")-SUMIFS($E$6:$E1192,$B$6:$B1192,$B1192,$C$6:$C1192,"Remboursement"))</f>
      </c>
    </row>
    <row r="1193" spans="1:8" x14ac:dyDescent="0.25">
      <c r="A1193" s="18"/>
      <c r="B1193" s="12"/>
      <c r="C1193" s="12"/>
      <c r="D1193" s="12"/>
      <c r="E1193" s="13"/>
      <c r="F1193" s="18"/>
      <c r="G1193" s="12"/>
      <c r="H1193" s="14">
        <f>IF(OR($B1193="",$E1193=""),"",SUMIFS($E$6:$E1193,$B$6:$B1193,$B1193,$C$6:$C1193,"Crédit")-SUMIFS($E$6:$E1193,$B$6:$B1193,$B1193,$C$6:$C1193,"Remboursement"))</f>
      </c>
    </row>
    <row r="1194" spans="1:8" x14ac:dyDescent="0.25">
      <c r="A1194" s="18"/>
      <c r="B1194" s="12"/>
      <c r="C1194" s="12"/>
      <c r="D1194" s="12"/>
      <c r="E1194" s="13"/>
      <c r="F1194" s="18"/>
      <c r="G1194" s="12"/>
      <c r="H1194" s="14">
        <f>IF(OR($B1194="",$E1194=""),"",SUMIFS($E$6:$E1194,$B$6:$B1194,$B1194,$C$6:$C1194,"Crédit")-SUMIFS($E$6:$E1194,$B$6:$B1194,$B1194,$C$6:$C1194,"Remboursement"))</f>
      </c>
    </row>
    <row r="1195" spans="1:8" x14ac:dyDescent="0.25">
      <c r="A1195" s="18"/>
      <c r="B1195" s="12"/>
      <c r="C1195" s="12"/>
      <c r="D1195" s="12"/>
      <c r="E1195" s="13"/>
      <c r="F1195" s="18"/>
      <c r="G1195" s="12"/>
      <c r="H1195" s="14">
        <f>IF(OR($B1195="",$E1195=""),"",SUMIFS($E$6:$E1195,$B$6:$B1195,$B1195,$C$6:$C1195,"Crédit")-SUMIFS($E$6:$E1195,$B$6:$B1195,$B1195,$C$6:$C1195,"Remboursement"))</f>
      </c>
    </row>
    <row r="1196" spans="1:8" x14ac:dyDescent="0.25">
      <c r="A1196" s="18"/>
      <c r="B1196" s="12"/>
      <c r="C1196" s="12"/>
      <c r="D1196" s="12"/>
      <c r="E1196" s="13"/>
      <c r="F1196" s="18"/>
      <c r="G1196" s="12"/>
      <c r="H1196" s="14">
        <f>IF(OR($B1196="",$E1196=""),"",SUMIFS($E$6:$E1196,$B$6:$B1196,$B1196,$C$6:$C1196,"Crédit")-SUMIFS($E$6:$E1196,$B$6:$B1196,$B1196,$C$6:$C1196,"Remboursement"))</f>
      </c>
    </row>
    <row r="1197" spans="1:8" x14ac:dyDescent="0.25">
      <c r="A1197" s="18"/>
      <c r="B1197" s="12"/>
      <c r="C1197" s="12"/>
      <c r="D1197" s="12"/>
      <c r="E1197" s="13"/>
      <c r="F1197" s="18"/>
      <c r="G1197" s="12"/>
      <c r="H1197" s="14">
        <f>IF(OR($B1197="",$E1197=""),"",SUMIFS($E$6:$E1197,$B$6:$B1197,$B1197,$C$6:$C1197,"Crédit")-SUMIFS($E$6:$E1197,$B$6:$B1197,$B1197,$C$6:$C1197,"Remboursement"))</f>
      </c>
    </row>
    <row r="1198" spans="1:8" x14ac:dyDescent="0.25">
      <c r="A1198" s="18"/>
      <c r="B1198" s="12"/>
      <c r="C1198" s="12"/>
      <c r="D1198" s="12"/>
      <c r="E1198" s="13"/>
      <c r="F1198" s="18"/>
      <c r="G1198" s="12"/>
      <c r="H1198" s="14">
        <f>IF(OR($B1198="",$E1198=""),"",SUMIFS($E$6:$E1198,$B$6:$B1198,$B1198,$C$6:$C1198,"Crédit")-SUMIFS($E$6:$E1198,$B$6:$B1198,$B1198,$C$6:$C1198,"Remboursement"))</f>
      </c>
    </row>
    <row r="1199" spans="1:8" x14ac:dyDescent="0.25">
      <c r="A1199" s="18"/>
      <c r="B1199" s="12"/>
      <c r="C1199" s="12"/>
      <c r="D1199" s="12"/>
      <c r="E1199" s="13"/>
      <c r="F1199" s="18"/>
      <c r="G1199" s="12"/>
      <c r="H1199" s="14">
        <f>IF(OR($B1199="",$E1199=""),"",SUMIFS($E$6:$E1199,$B$6:$B1199,$B1199,$C$6:$C1199,"Crédit")-SUMIFS($E$6:$E1199,$B$6:$B1199,$B1199,$C$6:$C1199,"Remboursement"))</f>
      </c>
    </row>
    <row r="1200" spans="1:8" x14ac:dyDescent="0.25">
      <c r="A1200" s="18"/>
      <c r="B1200" s="12"/>
      <c r="C1200" s="12"/>
      <c r="D1200" s="12"/>
      <c r="E1200" s="13"/>
      <c r="F1200" s="18"/>
      <c r="G1200" s="12"/>
      <c r="H1200" s="14">
        <f>IF(OR($B1200="",$E1200=""),"",SUMIFS($E$6:$E1200,$B$6:$B1200,$B1200,$C$6:$C1200,"Crédit")-SUMIFS($E$6:$E1200,$B$6:$B1200,$B1200,$C$6:$C1200,"Remboursement"))</f>
      </c>
    </row>
    <row r="1201" spans="1:8" x14ac:dyDescent="0.25">
      <c r="A1201" s="18"/>
      <c r="B1201" s="12"/>
      <c r="C1201" s="12"/>
      <c r="D1201" s="12"/>
      <c r="E1201" s="13"/>
      <c r="F1201" s="18"/>
      <c r="G1201" s="12"/>
      <c r="H1201" s="14">
        <f>IF(OR($B1201="",$E1201=""),"",SUMIFS($E$6:$E1201,$B$6:$B1201,$B1201,$C$6:$C1201,"Crédit")-SUMIFS($E$6:$E1201,$B$6:$B1201,$B1201,$C$6:$C1201,"Remboursement"))</f>
      </c>
    </row>
    <row r="1202" spans="1:8" x14ac:dyDescent="0.25">
      <c r="A1202" s="18"/>
      <c r="B1202" s="12"/>
      <c r="C1202" s="12"/>
      <c r="D1202" s="12"/>
      <c r="E1202" s="13"/>
      <c r="F1202" s="18"/>
      <c r="G1202" s="12"/>
      <c r="H1202" s="14">
        <f>IF(OR($B1202="",$E1202=""),"",SUMIFS($E$6:$E1202,$B$6:$B1202,$B1202,$C$6:$C1202,"Crédit")-SUMIFS($E$6:$E1202,$B$6:$B1202,$B1202,$C$6:$C1202,"Remboursement"))</f>
      </c>
    </row>
    <row r="1203" spans="1:8" x14ac:dyDescent="0.25">
      <c r="A1203" s="18"/>
      <c r="B1203" s="12"/>
      <c r="C1203" s="12"/>
      <c r="D1203" s="12"/>
      <c r="E1203" s="13"/>
      <c r="F1203" s="18"/>
      <c r="G1203" s="12"/>
      <c r="H1203" s="14">
        <f>IF(OR($B1203="",$E1203=""),"",SUMIFS($E$6:$E1203,$B$6:$B1203,$B1203,$C$6:$C1203,"Crédit")-SUMIFS($E$6:$E1203,$B$6:$B1203,$B1203,$C$6:$C1203,"Remboursement"))</f>
      </c>
    </row>
    <row r="1204" spans="1:8" x14ac:dyDescent="0.25">
      <c r="A1204" s="18"/>
      <c r="B1204" s="12"/>
      <c r="C1204" s="12"/>
      <c r="D1204" s="12"/>
      <c r="E1204" s="13"/>
      <c r="F1204" s="18"/>
      <c r="G1204" s="12"/>
      <c r="H1204" s="14">
        <f>IF(OR($B1204="",$E1204=""),"",SUMIFS($E$6:$E1204,$B$6:$B1204,$B1204,$C$6:$C1204,"Crédit")-SUMIFS($E$6:$E1204,$B$6:$B1204,$B1204,$C$6:$C1204,"Remboursement"))</f>
      </c>
    </row>
    <row r="1205" spans="1:8" x14ac:dyDescent="0.25">
      <c r="A1205" s="18"/>
      <c r="B1205" s="12"/>
      <c r="C1205" s="12"/>
      <c r="D1205" s="12"/>
      <c r="E1205" s="13"/>
      <c r="F1205" s="18"/>
      <c r="G1205" s="12"/>
      <c r="H1205" s="14">
        <f>IF(OR($B1205="",$E1205=""),"",SUMIFS($E$6:$E1205,$B$6:$B1205,$B1205,$C$6:$C1205,"Crédit")-SUMIFS($E$6:$E1205,$B$6:$B1205,$B1205,$C$6:$C1205,"Remboursement"))</f>
      </c>
    </row>
    <row r="1206" spans="1:8" x14ac:dyDescent="0.25">
      <c r="A1206" s="18"/>
      <c r="B1206" s="12"/>
      <c r="C1206" s="12"/>
      <c r="D1206" s="12"/>
      <c r="E1206" s="13"/>
      <c r="F1206" s="18"/>
      <c r="G1206" s="12"/>
      <c r="H1206" s="14">
        <f>IF(OR($B1206="",$E1206=""),"",SUMIFS($E$6:$E1206,$B$6:$B1206,$B1206,$C$6:$C1206,"Crédit")-SUMIFS($E$6:$E1206,$B$6:$B1206,$B1206,$C$6:$C1206,"Remboursement"))</f>
      </c>
    </row>
    <row r="1207" spans="1:8" x14ac:dyDescent="0.25">
      <c r="A1207" s="18"/>
      <c r="B1207" s="12"/>
      <c r="C1207" s="12"/>
      <c r="D1207" s="12"/>
      <c r="E1207" s="13"/>
      <c r="F1207" s="18"/>
      <c r="G1207" s="12"/>
      <c r="H1207" s="14">
        <f>IF(OR($B1207="",$E1207=""),"",SUMIFS($E$6:$E1207,$B$6:$B1207,$B1207,$C$6:$C1207,"Crédit")-SUMIFS($E$6:$E1207,$B$6:$B1207,$B1207,$C$6:$C1207,"Remboursement"))</f>
      </c>
    </row>
    <row r="1208" spans="1:8" x14ac:dyDescent="0.25">
      <c r="A1208" s="18"/>
      <c r="B1208" s="12"/>
      <c r="C1208" s="12"/>
      <c r="D1208" s="12"/>
      <c r="E1208" s="13"/>
      <c r="F1208" s="18"/>
      <c r="G1208" s="12"/>
      <c r="H1208" s="14">
        <f>IF(OR($B1208="",$E1208=""),"",SUMIFS($E$6:$E1208,$B$6:$B1208,$B1208,$C$6:$C1208,"Crédit")-SUMIFS($E$6:$E1208,$B$6:$B1208,$B1208,$C$6:$C1208,"Remboursement"))</f>
      </c>
    </row>
    <row r="1209" spans="1:8" x14ac:dyDescent="0.25">
      <c r="A1209" s="18"/>
      <c r="B1209" s="12"/>
      <c r="C1209" s="12"/>
      <c r="D1209" s="12"/>
      <c r="E1209" s="13"/>
      <c r="F1209" s="18"/>
      <c r="G1209" s="12"/>
      <c r="H1209" s="14">
        <f>IF(OR($B1209="",$E1209=""),"",SUMIFS($E$6:$E1209,$B$6:$B1209,$B1209,$C$6:$C1209,"Crédit")-SUMIFS($E$6:$E1209,$B$6:$B1209,$B1209,$C$6:$C1209,"Remboursement"))</f>
      </c>
    </row>
    <row r="1210" spans="1:8" x14ac:dyDescent="0.25">
      <c r="A1210" s="18"/>
      <c r="B1210" s="12"/>
      <c r="C1210" s="12"/>
      <c r="D1210" s="12"/>
      <c r="E1210" s="13"/>
      <c r="F1210" s="18"/>
      <c r="G1210" s="12"/>
      <c r="H1210" s="14">
        <f>IF(OR($B1210="",$E1210=""),"",SUMIFS($E$6:$E1210,$B$6:$B1210,$B1210,$C$6:$C1210,"Crédit")-SUMIFS($E$6:$E1210,$B$6:$B1210,$B1210,$C$6:$C1210,"Remboursement"))</f>
      </c>
    </row>
    <row r="1211" spans="1:8" x14ac:dyDescent="0.25">
      <c r="A1211" s="18"/>
      <c r="B1211" s="12"/>
      <c r="C1211" s="12"/>
      <c r="D1211" s="12"/>
      <c r="E1211" s="13"/>
      <c r="F1211" s="18"/>
      <c r="G1211" s="12"/>
      <c r="H1211" s="14">
        <f>IF(OR($B1211="",$E1211=""),"",SUMIFS($E$6:$E1211,$B$6:$B1211,$B1211,$C$6:$C1211,"Crédit")-SUMIFS($E$6:$E1211,$B$6:$B1211,$B1211,$C$6:$C1211,"Remboursement"))</f>
      </c>
    </row>
    <row r="1212" spans="1:8" x14ac:dyDescent="0.25">
      <c r="A1212" s="18"/>
      <c r="B1212" s="12"/>
      <c r="C1212" s="12"/>
      <c r="D1212" s="12"/>
      <c r="E1212" s="13"/>
      <c r="F1212" s="18"/>
      <c r="G1212" s="12"/>
      <c r="H1212" s="14">
        <f>IF(OR($B1212="",$E1212=""),"",SUMIFS($E$6:$E1212,$B$6:$B1212,$B1212,$C$6:$C1212,"Crédit")-SUMIFS($E$6:$E1212,$B$6:$B1212,$B1212,$C$6:$C1212,"Remboursement"))</f>
      </c>
    </row>
    <row r="1213" spans="1:8" x14ac:dyDescent="0.25">
      <c r="A1213" s="18"/>
      <c r="B1213" s="12"/>
      <c r="C1213" s="12"/>
      <c r="D1213" s="12"/>
      <c r="E1213" s="13"/>
      <c r="F1213" s="18"/>
      <c r="G1213" s="12"/>
      <c r="H1213" s="14">
        <f>IF(OR($B1213="",$E1213=""),"",SUMIFS($E$6:$E1213,$B$6:$B1213,$B1213,$C$6:$C1213,"Crédit")-SUMIFS($E$6:$E1213,$B$6:$B1213,$B1213,$C$6:$C1213,"Remboursement"))</f>
      </c>
    </row>
    <row r="1214" spans="1:8" x14ac:dyDescent="0.25">
      <c r="A1214" s="18"/>
      <c r="B1214" s="12"/>
      <c r="C1214" s="12"/>
      <c r="D1214" s="12"/>
      <c r="E1214" s="13"/>
      <c r="F1214" s="18"/>
      <c r="G1214" s="12"/>
      <c r="H1214" s="14">
        <f>IF(OR($B1214="",$E1214=""),"",SUMIFS($E$6:$E1214,$B$6:$B1214,$B1214,$C$6:$C1214,"Crédit")-SUMIFS($E$6:$E1214,$B$6:$B1214,$B1214,$C$6:$C1214,"Remboursement"))</f>
      </c>
    </row>
    <row r="1215" spans="1:8" x14ac:dyDescent="0.25">
      <c r="A1215" s="18"/>
      <c r="B1215" s="12"/>
      <c r="C1215" s="12"/>
      <c r="D1215" s="12"/>
      <c r="E1215" s="13"/>
      <c r="F1215" s="18"/>
      <c r="G1215" s="12"/>
      <c r="H1215" s="14">
        <f>IF(OR($B1215="",$E1215=""),"",SUMIFS($E$6:$E1215,$B$6:$B1215,$B1215,$C$6:$C1215,"Crédit")-SUMIFS($E$6:$E1215,$B$6:$B1215,$B1215,$C$6:$C1215,"Remboursement"))</f>
      </c>
    </row>
    <row r="1216" spans="1:8" x14ac:dyDescent="0.25">
      <c r="A1216" s="18"/>
      <c r="B1216" s="12"/>
      <c r="C1216" s="12"/>
      <c r="D1216" s="12"/>
      <c r="E1216" s="13"/>
      <c r="F1216" s="18"/>
      <c r="G1216" s="12"/>
      <c r="H1216" s="14">
        <f>IF(OR($B1216="",$E1216=""),"",SUMIFS($E$6:$E1216,$B$6:$B1216,$B1216,$C$6:$C1216,"Crédit")-SUMIFS($E$6:$E1216,$B$6:$B1216,$B1216,$C$6:$C1216,"Remboursement"))</f>
      </c>
    </row>
    <row r="1217" spans="1:8" x14ac:dyDescent="0.25">
      <c r="A1217" s="18"/>
      <c r="B1217" s="12"/>
      <c r="C1217" s="12"/>
      <c r="D1217" s="12"/>
      <c r="E1217" s="13"/>
      <c r="F1217" s="18"/>
      <c r="G1217" s="12"/>
      <c r="H1217" s="14">
        <f>IF(OR($B1217="",$E1217=""),"",SUMIFS($E$6:$E1217,$B$6:$B1217,$B1217,$C$6:$C1217,"Crédit")-SUMIFS($E$6:$E1217,$B$6:$B1217,$B1217,$C$6:$C1217,"Remboursement"))</f>
      </c>
    </row>
    <row r="1218" spans="1:8" x14ac:dyDescent="0.25">
      <c r="A1218" s="18"/>
      <c r="B1218" s="12"/>
      <c r="C1218" s="12"/>
      <c r="D1218" s="12"/>
      <c r="E1218" s="13"/>
      <c r="F1218" s="18"/>
      <c r="G1218" s="12"/>
      <c r="H1218" s="14">
        <f>IF(OR($B1218="",$E1218=""),"",SUMIFS($E$6:$E1218,$B$6:$B1218,$B1218,$C$6:$C1218,"Crédit")-SUMIFS($E$6:$E1218,$B$6:$B1218,$B1218,$C$6:$C1218,"Remboursement"))</f>
      </c>
    </row>
    <row r="1219" spans="1:8" x14ac:dyDescent="0.25">
      <c r="A1219" s="18"/>
      <c r="B1219" s="12"/>
      <c r="C1219" s="12"/>
      <c r="D1219" s="12"/>
      <c r="E1219" s="13"/>
      <c r="F1219" s="18"/>
      <c r="G1219" s="12"/>
      <c r="H1219" s="14">
        <f>IF(OR($B1219="",$E1219=""),"",SUMIFS($E$6:$E1219,$B$6:$B1219,$B1219,$C$6:$C1219,"Crédit")-SUMIFS($E$6:$E1219,$B$6:$B1219,$B1219,$C$6:$C1219,"Remboursement"))</f>
      </c>
    </row>
    <row r="1220" spans="1:8" x14ac:dyDescent="0.25">
      <c r="A1220" s="18"/>
      <c r="B1220" s="12"/>
      <c r="C1220" s="12"/>
      <c r="D1220" s="12"/>
      <c r="E1220" s="13"/>
      <c r="F1220" s="18"/>
      <c r="G1220" s="12"/>
      <c r="H1220" s="14">
        <f>IF(OR($B1220="",$E1220=""),"",SUMIFS($E$6:$E1220,$B$6:$B1220,$B1220,$C$6:$C1220,"Crédit")-SUMIFS($E$6:$E1220,$B$6:$B1220,$B1220,$C$6:$C1220,"Remboursement"))</f>
      </c>
    </row>
    <row r="1221" spans="1:8" x14ac:dyDescent="0.25">
      <c r="A1221" s="18"/>
      <c r="B1221" s="12"/>
      <c r="C1221" s="12"/>
      <c r="D1221" s="12"/>
      <c r="E1221" s="13"/>
      <c r="F1221" s="18"/>
      <c r="G1221" s="12"/>
      <c r="H1221" s="14">
        <f>IF(OR($B1221="",$E1221=""),"",SUMIFS($E$6:$E1221,$B$6:$B1221,$B1221,$C$6:$C1221,"Crédit")-SUMIFS($E$6:$E1221,$B$6:$B1221,$B1221,$C$6:$C1221,"Remboursement"))</f>
      </c>
    </row>
    <row r="1222" spans="1:8" x14ac:dyDescent="0.25">
      <c r="A1222" s="18"/>
      <c r="B1222" s="12"/>
      <c r="C1222" s="12"/>
      <c r="D1222" s="12"/>
      <c r="E1222" s="13"/>
      <c r="F1222" s="18"/>
      <c r="G1222" s="12"/>
      <c r="H1222" s="14">
        <f>IF(OR($B1222="",$E1222=""),"",SUMIFS($E$6:$E1222,$B$6:$B1222,$B1222,$C$6:$C1222,"Crédit")-SUMIFS($E$6:$E1222,$B$6:$B1222,$B1222,$C$6:$C1222,"Remboursement"))</f>
      </c>
    </row>
    <row r="1223" spans="1:8" x14ac:dyDescent="0.25">
      <c r="A1223" s="18"/>
      <c r="B1223" s="12"/>
      <c r="C1223" s="12"/>
      <c r="D1223" s="12"/>
      <c r="E1223" s="13"/>
      <c r="F1223" s="18"/>
      <c r="G1223" s="12"/>
      <c r="H1223" s="14">
        <f>IF(OR($B1223="",$E1223=""),"",SUMIFS($E$6:$E1223,$B$6:$B1223,$B1223,$C$6:$C1223,"Crédit")-SUMIFS($E$6:$E1223,$B$6:$B1223,$B1223,$C$6:$C1223,"Remboursement"))</f>
      </c>
    </row>
    <row r="1224" spans="1:8" x14ac:dyDescent="0.25">
      <c r="A1224" s="18"/>
      <c r="B1224" s="12"/>
      <c r="C1224" s="12"/>
      <c r="D1224" s="12"/>
      <c r="E1224" s="13"/>
      <c r="F1224" s="18"/>
      <c r="G1224" s="12"/>
      <c r="H1224" s="14">
        <f>IF(OR($B1224="",$E1224=""),"",SUMIFS($E$6:$E1224,$B$6:$B1224,$B1224,$C$6:$C1224,"Crédit")-SUMIFS($E$6:$E1224,$B$6:$B1224,$B1224,$C$6:$C1224,"Remboursement"))</f>
      </c>
    </row>
    <row r="1225" spans="1:8" x14ac:dyDescent="0.25">
      <c r="A1225" s="18"/>
      <c r="B1225" s="12"/>
      <c r="C1225" s="12"/>
      <c r="D1225" s="12"/>
      <c r="E1225" s="13"/>
      <c r="F1225" s="18"/>
      <c r="G1225" s="12"/>
      <c r="H1225" s="14">
        <f>IF(OR($B1225="",$E1225=""),"",SUMIFS($E$6:$E1225,$B$6:$B1225,$B1225,$C$6:$C1225,"Crédit")-SUMIFS($E$6:$E1225,$B$6:$B1225,$B1225,$C$6:$C1225,"Remboursement"))</f>
      </c>
    </row>
    <row r="1226" spans="1:8" x14ac:dyDescent="0.25">
      <c r="A1226" s="18"/>
      <c r="B1226" s="12"/>
      <c r="C1226" s="12"/>
      <c r="D1226" s="12"/>
      <c r="E1226" s="13"/>
      <c r="F1226" s="18"/>
      <c r="G1226" s="12"/>
      <c r="H1226" s="14">
        <f>IF(OR($B1226="",$E1226=""),"",SUMIFS($E$6:$E1226,$B$6:$B1226,$B1226,$C$6:$C1226,"Crédit")-SUMIFS($E$6:$E1226,$B$6:$B1226,$B1226,$C$6:$C1226,"Remboursement"))</f>
      </c>
    </row>
    <row r="1227" spans="1:8" x14ac:dyDescent="0.25">
      <c r="A1227" s="18"/>
      <c r="B1227" s="12"/>
      <c r="C1227" s="12"/>
      <c r="D1227" s="12"/>
      <c r="E1227" s="13"/>
      <c r="F1227" s="18"/>
      <c r="G1227" s="12"/>
      <c r="H1227" s="14">
        <f>IF(OR($B1227="",$E1227=""),"",SUMIFS($E$6:$E1227,$B$6:$B1227,$B1227,$C$6:$C1227,"Crédit")-SUMIFS($E$6:$E1227,$B$6:$B1227,$B1227,$C$6:$C1227,"Remboursement"))</f>
      </c>
    </row>
    <row r="1228" spans="1:8" x14ac:dyDescent="0.25">
      <c r="A1228" s="18"/>
      <c r="B1228" s="12"/>
      <c r="C1228" s="12"/>
      <c r="D1228" s="12"/>
      <c r="E1228" s="13"/>
      <c r="F1228" s="18"/>
      <c r="G1228" s="12"/>
      <c r="H1228" s="14">
        <f>IF(OR($B1228="",$E1228=""),"",SUMIFS($E$6:$E1228,$B$6:$B1228,$B1228,$C$6:$C1228,"Crédit")-SUMIFS($E$6:$E1228,$B$6:$B1228,$B1228,$C$6:$C1228,"Remboursement"))</f>
      </c>
    </row>
    <row r="1229" spans="1:8" x14ac:dyDescent="0.25">
      <c r="A1229" s="18"/>
      <c r="B1229" s="12"/>
      <c r="C1229" s="12"/>
      <c r="D1229" s="12"/>
      <c r="E1229" s="13"/>
      <c r="F1229" s="18"/>
      <c r="G1229" s="12"/>
      <c r="H1229" s="14">
        <f>IF(OR($B1229="",$E1229=""),"",SUMIFS($E$6:$E1229,$B$6:$B1229,$B1229,$C$6:$C1229,"Crédit")-SUMIFS($E$6:$E1229,$B$6:$B1229,$B1229,$C$6:$C1229,"Remboursement"))</f>
      </c>
    </row>
    <row r="1230" spans="1:8" x14ac:dyDescent="0.25">
      <c r="A1230" s="18"/>
      <c r="B1230" s="12"/>
      <c r="C1230" s="12"/>
      <c r="D1230" s="12"/>
      <c r="E1230" s="13"/>
      <c r="F1230" s="18"/>
      <c r="G1230" s="12"/>
      <c r="H1230" s="14">
        <f>IF(OR($B1230="",$E1230=""),"",SUMIFS($E$6:$E1230,$B$6:$B1230,$B1230,$C$6:$C1230,"Crédit")-SUMIFS($E$6:$E1230,$B$6:$B1230,$B1230,$C$6:$C1230,"Remboursement"))</f>
      </c>
    </row>
    <row r="1231" spans="1:8" x14ac:dyDescent="0.25">
      <c r="A1231" s="18"/>
      <c r="B1231" s="12"/>
      <c r="C1231" s="12"/>
      <c r="D1231" s="12"/>
      <c r="E1231" s="13"/>
      <c r="F1231" s="18"/>
      <c r="G1231" s="12"/>
      <c r="H1231" s="14">
        <f>IF(OR($B1231="",$E1231=""),"",SUMIFS($E$6:$E1231,$B$6:$B1231,$B1231,$C$6:$C1231,"Crédit")-SUMIFS($E$6:$E1231,$B$6:$B1231,$B1231,$C$6:$C1231,"Remboursement"))</f>
      </c>
    </row>
    <row r="1232" spans="1:8" x14ac:dyDescent="0.25">
      <c r="A1232" s="18"/>
      <c r="B1232" s="12"/>
      <c r="C1232" s="12"/>
      <c r="D1232" s="12"/>
      <c r="E1232" s="13"/>
      <c r="F1232" s="18"/>
      <c r="G1232" s="12"/>
      <c r="H1232" s="14">
        <f>IF(OR($B1232="",$E1232=""),"",SUMIFS($E$6:$E1232,$B$6:$B1232,$B1232,$C$6:$C1232,"Crédit")-SUMIFS($E$6:$E1232,$B$6:$B1232,$B1232,$C$6:$C1232,"Remboursement"))</f>
      </c>
    </row>
    <row r="1233" spans="1:8" x14ac:dyDescent="0.25">
      <c r="A1233" s="18"/>
      <c r="B1233" s="12"/>
      <c r="C1233" s="12"/>
      <c r="D1233" s="12"/>
      <c r="E1233" s="13"/>
      <c r="F1233" s="18"/>
      <c r="G1233" s="12"/>
      <c r="H1233" s="14">
        <f>IF(OR($B1233="",$E1233=""),"",SUMIFS($E$6:$E1233,$B$6:$B1233,$B1233,$C$6:$C1233,"Crédit")-SUMIFS($E$6:$E1233,$B$6:$B1233,$B1233,$C$6:$C1233,"Remboursement"))</f>
      </c>
    </row>
    <row r="1234" spans="1:8" x14ac:dyDescent="0.25">
      <c r="A1234" s="18"/>
      <c r="B1234" s="12"/>
      <c r="C1234" s="12"/>
      <c r="D1234" s="12"/>
      <c r="E1234" s="13"/>
      <c r="F1234" s="18"/>
      <c r="G1234" s="12"/>
      <c r="H1234" s="14">
        <f>IF(OR($B1234="",$E1234=""),"",SUMIFS($E$6:$E1234,$B$6:$B1234,$B1234,$C$6:$C1234,"Crédit")-SUMIFS($E$6:$E1234,$B$6:$B1234,$B1234,$C$6:$C1234,"Remboursement"))</f>
      </c>
    </row>
    <row r="1235" spans="1:8" x14ac:dyDescent="0.25">
      <c r="A1235" s="18"/>
      <c r="B1235" s="12"/>
      <c r="C1235" s="12"/>
      <c r="D1235" s="12"/>
      <c r="E1235" s="13"/>
      <c r="F1235" s="18"/>
      <c r="G1235" s="12"/>
      <c r="H1235" s="14">
        <f>IF(OR($B1235="",$E1235=""),"",SUMIFS($E$6:$E1235,$B$6:$B1235,$B1235,$C$6:$C1235,"Crédit")-SUMIFS($E$6:$E1235,$B$6:$B1235,$B1235,$C$6:$C1235,"Remboursement"))</f>
      </c>
    </row>
    <row r="1236" spans="1:8" x14ac:dyDescent="0.25">
      <c r="A1236" s="18"/>
      <c r="B1236" s="12"/>
      <c r="C1236" s="12"/>
      <c r="D1236" s="12"/>
      <c r="E1236" s="13"/>
      <c r="F1236" s="18"/>
      <c r="G1236" s="12"/>
      <c r="H1236" s="14">
        <f>IF(OR($B1236="",$E1236=""),"",SUMIFS($E$6:$E1236,$B$6:$B1236,$B1236,$C$6:$C1236,"Crédit")-SUMIFS($E$6:$E1236,$B$6:$B1236,$B1236,$C$6:$C1236,"Remboursement"))</f>
      </c>
    </row>
    <row r="1237" spans="1:8" x14ac:dyDescent="0.25">
      <c r="A1237" s="18"/>
      <c r="B1237" s="12"/>
      <c r="C1237" s="12"/>
      <c r="D1237" s="12"/>
      <c r="E1237" s="13"/>
      <c r="F1237" s="18"/>
      <c r="G1237" s="12"/>
      <c r="H1237" s="14">
        <f>IF(OR($B1237="",$E1237=""),"",SUMIFS($E$6:$E1237,$B$6:$B1237,$B1237,$C$6:$C1237,"Crédit")-SUMIFS($E$6:$E1237,$B$6:$B1237,$B1237,$C$6:$C1237,"Remboursement"))</f>
      </c>
    </row>
    <row r="1238" spans="1:8" x14ac:dyDescent="0.25">
      <c r="A1238" s="18"/>
      <c r="B1238" s="12"/>
      <c r="C1238" s="12"/>
      <c r="D1238" s="12"/>
      <c r="E1238" s="13"/>
      <c r="F1238" s="18"/>
      <c r="G1238" s="12"/>
      <c r="H1238" s="14">
        <f>IF(OR($B1238="",$E1238=""),"",SUMIFS($E$6:$E1238,$B$6:$B1238,$B1238,$C$6:$C1238,"Crédit")-SUMIFS($E$6:$E1238,$B$6:$B1238,$B1238,$C$6:$C1238,"Remboursement"))</f>
      </c>
    </row>
    <row r="1239" spans="1:8" x14ac:dyDescent="0.25">
      <c r="A1239" s="18"/>
      <c r="B1239" s="12"/>
      <c r="C1239" s="12"/>
      <c r="D1239" s="12"/>
      <c r="E1239" s="13"/>
      <c r="F1239" s="18"/>
      <c r="G1239" s="12"/>
      <c r="H1239" s="14">
        <f>IF(OR($B1239="",$E1239=""),"",SUMIFS($E$6:$E1239,$B$6:$B1239,$B1239,$C$6:$C1239,"Crédit")-SUMIFS($E$6:$E1239,$B$6:$B1239,$B1239,$C$6:$C1239,"Remboursement"))</f>
      </c>
    </row>
    <row r="1240" spans="1:8" x14ac:dyDescent="0.25">
      <c r="A1240" s="18"/>
      <c r="B1240" s="12"/>
      <c r="C1240" s="12"/>
      <c r="D1240" s="12"/>
      <c r="E1240" s="13"/>
      <c r="F1240" s="18"/>
      <c r="G1240" s="12"/>
      <c r="H1240" s="14">
        <f>IF(OR($B1240="",$E1240=""),"",SUMIFS($E$6:$E1240,$B$6:$B1240,$B1240,$C$6:$C1240,"Crédit")-SUMIFS($E$6:$E1240,$B$6:$B1240,$B1240,$C$6:$C1240,"Remboursement"))</f>
      </c>
    </row>
    <row r="1241" spans="1:8" x14ac:dyDescent="0.25">
      <c r="A1241" s="18"/>
      <c r="B1241" s="12"/>
      <c r="C1241" s="12"/>
      <c r="D1241" s="12"/>
      <c r="E1241" s="13"/>
      <c r="F1241" s="18"/>
      <c r="G1241" s="12"/>
      <c r="H1241" s="14">
        <f>IF(OR($B1241="",$E1241=""),"",SUMIFS($E$6:$E1241,$B$6:$B1241,$B1241,$C$6:$C1241,"Crédit")-SUMIFS($E$6:$E1241,$B$6:$B1241,$B1241,$C$6:$C1241,"Remboursement"))</f>
      </c>
    </row>
    <row r="1242" spans="1:8" x14ac:dyDescent="0.25">
      <c r="A1242" s="18"/>
      <c r="B1242" s="12"/>
      <c r="C1242" s="12"/>
      <c r="D1242" s="12"/>
      <c r="E1242" s="13"/>
      <c r="F1242" s="18"/>
      <c r="G1242" s="12"/>
      <c r="H1242" s="14">
        <f>IF(OR($B1242="",$E1242=""),"",SUMIFS($E$6:$E1242,$B$6:$B1242,$B1242,$C$6:$C1242,"Crédit")-SUMIFS($E$6:$E1242,$B$6:$B1242,$B1242,$C$6:$C1242,"Remboursement"))</f>
      </c>
    </row>
    <row r="1243" spans="1:8" x14ac:dyDescent="0.25">
      <c r="A1243" s="18"/>
      <c r="B1243" s="12"/>
      <c r="C1243" s="12"/>
      <c r="D1243" s="12"/>
      <c r="E1243" s="13"/>
      <c r="F1243" s="18"/>
      <c r="G1243" s="12"/>
      <c r="H1243" s="14">
        <f>IF(OR($B1243="",$E1243=""),"",SUMIFS($E$6:$E1243,$B$6:$B1243,$B1243,$C$6:$C1243,"Crédit")-SUMIFS($E$6:$E1243,$B$6:$B1243,$B1243,$C$6:$C1243,"Remboursement"))</f>
      </c>
    </row>
    <row r="1244" spans="1:8" x14ac:dyDescent="0.25">
      <c r="A1244" s="18"/>
      <c r="B1244" s="12"/>
      <c r="C1244" s="12"/>
      <c r="D1244" s="12"/>
      <c r="E1244" s="13"/>
      <c r="F1244" s="18"/>
      <c r="G1244" s="12"/>
      <c r="H1244" s="14">
        <f>IF(OR($B1244="",$E1244=""),"",SUMIFS($E$6:$E1244,$B$6:$B1244,$B1244,$C$6:$C1244,"Crédit")-SUMIFS($E$6:$E1244,$B$6:$B1244,$B1244,$C$6:$C1244,"Remboursement"))</f>
      </c>
    </row>
    <row r="1245" spans="1:8" x14ac:dyDescent="0.25">
      <c r="A1245" s="18"/>
      <c r="B1245" s="12"/>
      <c r="C1245" s="12"/>
      <c r="D1245" s="12"/>
      <c r="E1245" s="13"/>
      <c r="F1245" s="18"/>
      <c r="G1245" s="12"/>
      <c r="H1245" s="14">
        <f>IF(OR($B1245="",$E1245=""),"",SUMIFS($E$6:$E1245,$B$6:$B1245,$B1245,$C$6:$C1245,"Crédit")-SUMIFS($E$6:$E1245,$B$6:$B1245,$B1245,$C$6:$C1245,"Remboursement"))</f>
      </c>
    </row>
    <row r="1246" spans="1:8" x14ac:dyDescent="0.25">
      <c r="A1246" s="18"/>
      <c r="B1246" s="12"/>
      <c r="C1246" s="12"/>
      <c r="D1246" s="12"/>
      <c r="E1246" s="13"/>
      <c r="F1246" s="18"/>
      <c r="G1246" s="12"/>
      <c r="H1246" s="14">
        <f>IF(OR($B1246="",$E1246=""),"",SUMIFS($E$6:$E1246,$B$6:$B1246,$B1246,$C$6:$C1246,"Crédit")-SUMIFS($E$6:$E1246,$B$6:$B1246,$B1246,$C$6:$C1246,"Remboursement"))</f>
      </c>
    </row>
    <row r="1247" spans="1:8" x14ac:dyDescent="0.25">
      <c r="A1247" s="18"/>
      <c r="B1247" s="12"/>
      <c r="C1247" s="12"/>
      <c r="D1247" s="12"/>
      <c r="E1247" s="13"/>
      <c r="F1247" s="18"/>
      <c r="G1247" s="12"/>
      <c r="H1247" s="14">
        <f>IF(OR($B1247="",$E1247=""),"",SUMIFS($E$6:$E1247,$B$6:$B1247,$B1247,$C$6:$C1247,"Crédit")-SUMIFS($E$6:$E1247,$B$6:$B1247,$B1247,$C$6:$C1247,"Remboursement"))</f>
      </c>
    </row>
    <row r="1248" spans="1:8" x14ac:dyDescent="0.25">
      <c r="A1248" s="18"/>
      <c r="B1248" s="12"/>
      <c r="C1248" s="12"/>
      <c r="D1248" s="12"/>
      <c r="E1248" s="13"/>
      <c r="F1248" s="18"/>
      <c r="G1248" s="12"/>
      <c r="H1248" s="14">
        <f>IF(OR($B1248="",$E1248=""),"",SUMIFS($E$6:$E1248,$B$6:$B1248,$B1248,$C$6:$C1248,"Crédit")-SUMIFS($E$6:$E1248,$B$6:$B1248,$B1248,$C$6:$C1248,"Remboursement"))</f>
      </c>
    </row>
    <row r="1249" spans="1:8" x14ac:dyDescent="0.25">
      <c r="A1249" s="18"/>
      <c r="B1249" s="12"/>
      <c r="C1249" s="12"/>
      <c r="D1249" s="12"/>
      <c r="E1249" s="13"/>
      <c r="F1249" s="18"/>
      <c r="G1249" s="12"/>
      <c r="H1249" s="14">
        <f>IF(OR($B1249="",$E1249=""),"",SUMIFS($E$6:$E1249,$B$6:$B1249,$B1249,$C$6:$C1249,"Crédit")-SUMIFS($E$6:$E1249,$B$6:$B1249,$B1249,$C$6:$C1249,"Remboursement"))</f>
      </c>
    </row>
    <row r="1250" spans="1:8" x14ac:dyDescent="0.25">
      <c r="A1250" s="18"/>
      <c r="B1250" s="12"/>
      <c r="C1250" s="12"/>
      <c r="D1250" s="12"/>
      <c r="E1250" s="13"/>
      <c r="F1250" s="18"/>
      <c r="G1250" s="12"/>
      <c r="H1250" s="14">
        <f>IF(OR($B1250="",$E1250=""),"",SUMIFS($E$6:$E1250,$B$6:$B1250,$B1250,$C$6:$C1250,"Crédit")-SUMIFS($E$6:$E1250,$B$6:$B1250,$B1250,$C$6:$C1250,"Remboursement"))</f>
      </c>
    </row>
    <row r="1251" spans="1:8" x14ac:dyDescent="0.25">
      <c r="A1251" s="18"/>
      <c r="B1251" s="12"/>
      <c r="C1251" s="12"/>
      <c r="D1251" s="12"/>
      <c r="E1251" s="13"/>
      <c r="F1251" s="18"/>
      <c r="G1251" s="12"/>
      <c r="H1251" s="14">
        <f>IF(OR($B1251="",$E1251=""),"",SUMIFS($E$6:$E1251,$B$6:$B1251,$B1251,$C$6:$C1251,"Crédit")-SUMIFS($E$6:$E1251,$B$6:$B1251,$B1251,$C$6:$C1251,"Remboursement"))</f>
      </c>
    </row>
    <row r="1252" spans="1:8" x14ac:dyDescent="0.25">
      <c r="A1252" s="18"/>
      <c r="B1252" s="12"/>
      <c r="C1252" s="12"/>
      <c r="D1252" s="12"/>
      <c r="E1252" s="13"/>
      <c r="F1252" s="18"/>
      <c r="G1252" s="12"/>
      <c r="H1252" s="14">
        <f>IF(OR($B1252="",$E1252=""),"",SUMIFS($E$6:$E1252,$B$6:$B1252,$B1252,$C$6:$C1252,"Crédit")-SUMIFS($E$6:$E1252,$B$6:$B1252,$B1252,$C$6:$C1252,"Remboursement"))</f>
      </c>
    </row>
    <row r="1253" spans="1:8" x14ac:dyDescent="0.25">
      <c r="A1253" s="18"/>
      <c r="B1253" s="12"/>
      <c r="C1253" s="12"/>
      <c r="D1253" s="12"/>
      <c r="E1253" s="13"/>
      <c r="F1253" s="18"/>
      <c r="G1253" s="12"/>
      <c r="H1253" s="14">
        <f>IF(OR($B1253="",$E1253=""),"",SUMIFS($E$6:$E1253,$B$6:$B1253,$B1253,$C$6:$C1253,"Crédit")-SUMIFS($E$6:$E1253,$B$6:$B1253,$B1253,$C$6:$C1253,"Remboursement"))</f>
      </c>
    </row>
    <row r="1254" spans="1:8" x14ac:dyDescent="0.25">
      <c r="A1254" s="18"/>
      <c r="B1254" s="12"/>
      <c r="C1254" s="12"/>
      <c r="D1254" s="12"/>
      <c r="E1254" s="13"/>
      <c r="F1254" s="18"/>
      <c r="G1254" s="12"/>
      <c r="H1254" s="14">
        <f>IF(OR($B1254="",$E1254=""),"",SUMIFS($E$6:$E1254,$B$6:$B1254,$B1254,$C$6:$C1254,"Crédit")-SUMIFS($E$6:$E1254,$B$6:$B1254,$B1254,$C$6:$C1254,"Remboursement"))</f>
      </c>
    </row>
    <row r="1255" spans="1:8" x14ac:dyDescent="0.25">
      <c r="A1255" s="18"/>
      <c r="B1255" s="12"/>
      <c r="C1255" s="12"/>
      <c r="D1255" s="12"/>
      <c r="E1255" s="13"/>
      <c r="F1255" s="18"/>
      <c r="G1255" s="12"/>
      <c r="H1255" s="14">
        <f>IF(OR($B1255="",$E1255=""),"",SUMIFS($E$6:$E1255,$B$6:$B1255,$B1255,$C$6:$C1255,"Crédit")-SUMIFS($E$6:$E1255,$B$6:$B1255,$B1255,$C$6:$C1255,"Remboursement"))</f>
      </c>
    </row>
    <row r="1256" spans="1:8" x14ac:dyDescent="0.25">
      <c r="A1256" s="18"/>
      <c r="B1256" s="12"/>
      <c r="C1256" s="12"/>
      <c r="D1256" s="12"/>
      <c r="E1256" s="13"/>
      <c r="F1256" s="18"/>
      <c r="G1256" s="12"/>
      <c r="H1256" s="14">
        <f>IF(OR($B1256="",$E1256=""),"",SUMIFS($E$6:$E1256,$B$6:$B1256,$B1256,$C$6:$C1256,"Crédit")-SUMIFS($E$6:$E1256,$B$6:$B1256,$B1256,$C$6:$C1256,"Remboursement"))</f>
      </c>
    </row>
    <row r="1257" spans="1:8" x14ac:dyDescent="0.25">
      <c r="A1257" s="18"/>
      <c r="B1257" s="12"/>
      <c r="C1257" s="12"/>
      <c r="D1257" s="12"/>
      <c r="E1257" s="13"/>
      <c r="F1257" s="18"/>
      <c r="G1257" s="12"/>
      <c r="H1257" s="14">
        <f>IF(OR($B1257="",$E1257=""),"",SUMIFS($E$6:$E1257,$B$6:$B1257,$B1257,$C$6:$C1257,"Crédit")-SUMIFS($E$6:$E1257,$B$6:$B1257,$B1257,$C$6:$C1257,"Remboursement"))</f>
      </c>
    </row>
    <row r="1258" spans="1:8" x14ac:dyDescent="0.25">
      <c r="A1258" s="18"/>
      <c r="B1258" s="12"/>
      <c r="C1258" s="12"/>
      <c r="D1258" s="12"/>
      <c r="E1258" s="13"/>
      <c r="F1258" s="18"/>
      <c r="G1258" s="12"/>
      <c r="H1258" s="14">
        <f>IF(OR($B1258="",$E1258=""),"",SUMIFS($E$6:$E1258,$B$6:$B1258,$B1258,$C$6:$C1258,"Crédit")-SUMIFS($E$6:$E1258,$B$6:$B1258,$B1258,$C$6:$C1258,"Remboursement"))</f>
      </c>
    </row>
    <row r="1259" spans="1:8" x14ac:dyDescent="0.25">
      <c r="A1259" s="18"/>
      <c r="B1259" s="12"/>
      <c r="C1259" s="12"/>
      <c r="D1259" s="12"/>
      <c r="E1259" s="13"/>
      <c r="F1259" s="18"/>
      <c r="G1259" s="12"/>
      <c r="H1259" s="14">
        <f>IF(OR($B1259="",$E1259=""),"",SUMIFS($E$6:$E1259,$B$6:$B1259,$B1259,$C$6:$C1259,"Crédit")-SUMIFS($E$6:$E1259,$B$6:$B1259,$B1259,$C$6:$C1259,"Remboursement"))</f>
      </c>
    </row>
    <row r="1260" spans="1:8" x14ac:dyDescent="0.25">
      <c r="A1260" s="18"/>
      <c r="B1260" s="12"/>
      <c r="C1260" s="12"/>
      <c r="D1260" s="12"/>
      <c r="E1260" s="13"/>
      <c r="F1260" s="18"/>
      <c r="G1260" s="12"/>
      <c r="H1260" s="14">
        <f>IF(OR($B1260="",$E1260=""),"",SUMIFS($E$6:$E1260,$B$6:$B1260,$B1260,$C$6:$C1260,"Crédit")-SUMIFS($E$6:$E1260,$B$6:$B1260,$B1260,$C$6:$C1260,"Remboursement"))</f>
      </c>
    </row>
    <row r="1261" spans="1:8" x14ac:dyDescent="0.25">
      <c r="A1261" s="18"/>
      <c r="B1261" s="12"/>
      <c r="C1261" s="12"/>
      <c r="D1261" s="12"/>
      <c r="E1261" s="13"/>
      <c r="F1261" s="18"/>
      <c r="G1261" s="12"/>
      <c r="H1261" s="14">
        <f>IF(OR($B1261="",$E1261=""),"",SUMIFS($E$6:$E1261,$B$6:$B1261,$B1261,$C$6:$C1261,"Crédit")-SUMIFS($E$6:$E1261,$B$6:$B1261,$B1261,$C$6:$C1261,"Remboursement"))</f>
      </c>
    </row>
    <row r="1262" spans="1:8" x14ac:dyDescent="0.25">
      <c r="A1262" s="18"/>
      <c r="B1262" s="12"/>
      <c r="C1262" s="12"/>
      <c r="D1262" s="12"/>
      <c r="E1262" s="13"/>
      <c r="F1262" s="18"/>
      <c r="G1262" s="12"/>
      <c r="H1262" s="14">
        <f>IF(OR($B1262="",$E1262=""),"",SUMIFS($E$6:$E1262,$B$6:$B1262,$B1262,$C$6:$C1262,"Crédit")-SUMIFS($E$6:$E1262,$B$6:$B1262,$B1262,$C$6:$C1262,"Remboursement"))</f>
      </c>
    </row>
    <row r="1263" spans="1:8" x14ac:dyDescent="0.25">
      <c r="A1263" s="18"/>
      <c r="B1263" s="12"/>
      <c r="C1263" s="12"/>
      <c r="D1263" s="12"/>
      <c r="E1263" s="13"/>
      <c r="F1263" s="18"/>
      <c r="G1263" s="12"/>
      <c r="H1263" s="14">
        <f>IF(OR($B1263="",$E1263=""),"",SUMIFS($E$6:$E1263,$B$6:$B1263,$B1263,$C$6:$C1263,"Crédit")-SUMIFS($E$6:$E1263,$B$6:$B1263,$B1263,$C$6:$C1263,"Remboursement"))</f>
      </c>
    </row>
    <row r="1264" spans="1:8" x14ac:dyDescent="0.25">
      <c r="A1264" s="18"/>
      <c r="B1264" s="12"/>
      <c r="C1264" s="12"/>
      <c r="D1264" s="12"/>
      <c r="E1264" s="13"/>
      <c r="F1264" s="18"/>
      <c r="G1264" s="12"/>
      <c r="H1264" s="14">
        <f>IF(OR($B1264="",$E1264=""),"",SUMIFS($E$6:$E1264,$B$6:$B1264,$B1264,$C$6:$C1264,"Crédit")-SUMIFS($E$6:$E1264,$B$6:$B1264,$B1264,$C$6:$C1264,"Remboursement"))</f>
      </c>
    </row>
    <row r="1265" spans="1:8" x14ac:dyDescent="0.25">
      <c r="A1265" s="18"/>
      <c r="B1265" s="12"/>
      <c r="C1265" s="12"/>
      <c r="D1265" s="12"/>
      <c r="E1265" s="13"/>
      <c r="F1265" s="18"/>
      <c r="G1265" s="12"/>
      <c r="H1265" s="14">
        <f>IF(OR($B1265="",$E1265=""),"",SUMIFS($E$6:$E1265,$B$6:$B1265,$B1265,$C$6:$C1265,"Crédit")-SUMIFS($E$6:$E1265,$B$6:$B1265,$B1265,$C$6:$C1265,"Remboursement"))</f>
      </c>
    </row>
    <row r="1266" spans="1:8" x14ac:dyDescent="0.25">
      <c r="A1266" s="18"/>
      <c r="B1266" s="12"/>
      <c r="C1266" s="12"/>
      <c r="D1266" s="12"/>
      <c r="E1266" s="13"/>
      <c r="F1266" s="18"/>
      <c r="G1266" s="12"/>
      <c r="H1266" s="14">
        <f>IF(OR($B1266="",$E1266=""),"",SUMIFS($E$6:$E1266,$B$6:$B1266,$B1266,$C$6:$C1266,"Crédit")-SUMIFS($E$6:$E1266,$B$6:$B1266,$B1266,$C$6:$C1266,"Remboursement"))</f>
      </c>
    </row>
    <row r="1267" spans="1:8" x14ac:dyDescent="0.25">
      <c r="A1267" s="18"/>
      <c r="B1267" s="12"/>
      <c r="C1267" s="12"/>
      <c r="D1267" s="12"/>
      <c r="E1267" s="13"/>
      <c r="F1267" s="18"/>
      <c r="G1267" s="12"/>
      <c r="H1267" s="14">
        <f>IF(OR($B1267="",$E1267=""),"",SUMIFS($E$6:$E1267,$B$6:$B1267,$B1267,$C$6:$C1267,"Crédit")-SUMIFS($E$6:$E1267,$B$6:$B1267,$B1267,$C$6:$C1267,"Remboursement"))</f>
      </c>
    </row>
    <row r="1268" spans="1:8" x14ac:dyDescent="0.25">
      <c r="A1268" s="18"/>
      <c r="B1268" s="12"/>
      <c r="C1268" s="12"/>
      <c r="D1268" s="12"/>
      <c r="E1268" s="13"/>
      <c r="F1268" s="18"/>
      <c r="G1268" s="12"/>
      <c r="H1268" s="14">
        <f>IF(OR($B1268="",$E1268=""),"",SUMIFS($E$6:$E1268,$B$6:$B1268,$B1268,$C$6:$C1268,"Crédit")-SUMIFS($E$6:$E1268,$B$6:$B1268,$B1268,$C$6:$C1268,"Remboursement"))</f>
      </c>
    </row>
    <row r="1269" spans="1:8" x14ac:dyDescent="0.25">
      <c r="A1269" s="18"/>
      <c r="B1269" s="12"/>
      <c r="C1269" s="12"/>
      <c r="D1269" s="12"/>
      <c r="E1269" s="13"/>
      <c r="F1269" s="18"/>
      <c r="G1269" s="12"/>
      <c r="H1269" s="14">
        <f>IF(OR($B1269="",$E1269=""),"",SUMIFS($E$6:$E1269,$B$6:$B1269,$B1269,$C$6:$C1269,"Crédit")-SUMIFS($E$6:$E1269,$B$6:$B1269,$B1269,$C$6:$C1269,"Remboursement"))</f>
      </c>
    </row>
    <row r="1270" spans="1:8" x14ac:dyDescent="0.25">
      <c r="A1270" s="18"/>
      <c r="B1270" s="12"/>
      <c r="C1270" s="12"/>
      <c r="D1270" s="12"/>
      <c r="E1270" s="13"/>
      <c r="F1270" s="18"/>
      <c r="G1270" s="12"/>
      <c r="H1270" s="14">
        <f>IF(OR($B1270="",$E1270=""),"",SUMIFS($E$6:$E1270,$B$6:$B1270,$B1270,$C$6:$C1270,"Crédit")-SUMIFS($E$6:$E1270,$B$6:$B1270,$B1270,$C$6:$C1270,"Remboursement"))</f>
      </c>
    </row>
    <row r="1271" spans="1:8" x14ac:dyDescent="0.25">
      <c r="A1271" s="18"/>
      <c r="B1271" s="12"/>
      <c r="C1271" s="12"/>
      <c r="D1271" s="12"/>
      <c r="E1271" s="13"/>
      <c r="F1271" s="18"/>
      <c r="G1271" s="12"/>
      <c r="H1271" s="14">
        <f>IF(OR($B1271="",$E1271=""),"",SUMIFS($E$6:$E1271,$B$6:$B1271,$B1271,$C$6:$C1271,"Crédit")-SUMIFS($E$6:$E1271,$B$6:$B1271,$B1271,$C$6:$C1271,"Remboursement"))</f>
      </c>
    </row>
    <row r="1272" spans="1:8" x14ac:dyDescent="0.25">
      <c r="A1272" s="18"/>
      <c r="B1272" s="12"/>
      <c r="C1272" s="12"/>
      <c r="D1272" s="12"/>
      <c r="E1272" s="13"/>
      <c r="F1272" s="18"/>
      <c r="G1272" s="12"/>
      <c r="H1272" s="14">
        <f>IF(OR($B1272="",$E1272=""),"",SUMIFS($E$6:$E1272,$B$6:$B1272,$B1272,$C$6:$C1272,"Crédit")-SUMIFS($E$6:$E1272,$B$6:$B1272,$B1272,$C$6:$C1272,"Remboursement"))</f>
      </c>
    </row>
    <row r="1273" spans="1:8" x14ac:dyDescent="0.25">
      <c r="A1273" s="18"/>
      <c r="B1273" s="12"/>
      <c r="C1273" s="12"/>
      <c r="D1273" s="12"/>
      <c r="E1273" s="13"/>
      <c r="F1273" s="18"/>
      <c r="G1273" s="12"/>
      <c r="H1273" s="14">
        <f>IF(OR($B1273="",$E1273=""),"",SUMIFS($E$6:$E1273,$B$6:$B1273,$B1273,$C$6:$C1273,"Crédit")-SUMIFS($E$6:$E1273,$B$6:$B1273,$B1273,$C$6:$C1273,"Remboursement"))</f>
      </c>
    </row>
    <row r="1274" spans="1:8" x14ac:dyDescent="0.25">
      <c r="A1274" s="18"/>
      <c r="B1274" s="12"/>
      <c r="C1274" s="12"/>
      <c r="D1274" s="12"/>
      <c r="E1274" s="13"/>
      <c r="F1274" s="18"/>
      <c r="G1274" s="12"/>
      <c r="H1274" s="14">
        <f>IF(OR($B1274="",$E1274=""),"",SUMIFS($E$6:$E1274,$B$6:$B1274,$B1274,$C$6:$C1274,"Crédit")-SUMIFS($E$6:$E1274,$B$6:$B1274,$B1274,$C$6:$C1274,"Remboursement"))</f>
      </c>
    </row>
    <row r="1275" spans="1:8" x14ac:dyDescent="0.25">
      <c r="A1275" s="18"/>
      <c r="B1275" s="12"/>
      <c r="C1275" s="12"/>
      <c r="D1275" s="12"/>
      <c r="E1275" s="13"/>
      <c r="F1275" s="18"/>
      <c r="G1275" s="12"/>
      <c r="H1275" s="14">
        <f>IF(OR($B1275="",$E1275=""),"",SUMIFS($E$6:$E1275,$B$6:$B1275,$B1275,$C$6:$C1275,"Crédit")-SUMIFS($E$6:$E1275,$B$6:$B1275,$B1275,$C$6:$C1275,"Remboursement"))</f>
      </c>
    </row>
    <row r="1276" spans="1:8" x14ac:dyDescent="0.25">
      <c r="A1276" s="18"/>
      <c r="B1276" s="12"/>
      <c r="C1276" s="12"/>
      <c r="D1276" s="12"/>
      <c r="E1276" s="13"/>
      <c r="F1276" s="18"/>
      <c r="G1276" s="12"/>
      <c r="H1276" s="14">
        <f>IF(OR($B1276="",$E1276=""),"",SUMIFS($E$6:$E1276,$B$6:$B1276,$B1276,$C$6:$C1276,"Crédit")-SUMIFS($E$6:$E1276,$B$6:$B1276,$B1276,$C$6:$C1276,"Remboursement"))</f>
      </c>
    </row>
    <row r="1277" spans="1:8" x14ac:dyDescent="0.25">
      <c r="A1277" s="18"/>
      <c r="B1277" s="12"/>
      <c r="C1277" s="12"/>
      <c r="D1277" s="12"/>
      <c r="E1277" s="13"/>
      <c r="F1277" s="18"/>
      <c r="G1277" s="12"/>
      <c r="H1277" s="14">
        <f>IF(OR($B1277="",$E1277=""),"",SUMIFS($E$6:$E1277,$B$6:$B1277,$B1277,$C$6:$C1277,"Crédit")-SUMIFS($E$6:$E1277,$B$6:$B1277,$B1277,$C$6:$C1277,"Remboursement"))</f>
      </c>
    </row>
    <row r="1278" spans="1:8" x14ac:dyDescent="0.25">
      <c r="A1278" s="18"/>
      <c r="B1278" s="12"/>
      <c r="C1278" s="12"/>
      <c r="D1278" s="12"/>
      <c r="E1278" s="13"/>
      <c r="F1278" s="18"/>
      <c r="G1278" s="12"/>
      <c r="H1278" s="14">
        <f>IF(OR($B1278="",$E1278=""),"",SUMIFS($E$6:$E1278,$B$6:$B1278,$B1278,$C$6:$C1278,"Crédit")-SUMIFS($E$6:$E1278,$B$6:$B1278,$B1278,$C$6:$C1278,"Remboursement"))</f>
      </c>
    </row>
    <row r="1279" spans="1:8" x14ac:dyDescent="0.25">
      <c r="A1279" s="18"/>
      <c r="B1279" s="12"/>
      <c r="C1279" s="12"/>
      <c r="D1279" s="12"/>
      <c r="E1279" s="13"/>
      <c r="F1279" s="18"/>
      <c r="G1279" s="12"/>
      <c r="H1279" s="14">
        <f>IF(OR($B1279="",$E1279=""),"",SUMIFS($E$6:$E1279,$B$6:$B1279,$B1279,$C$6:$C1279,"Crédit")-SUMIFS($E$6:$E1279,$B$6:$B1279,$B1279,$C$6:$C1279,"Remboursement"))</f>
      </c>
    </row>
    <row r="1280" spans="1:8" x14ac:dyDescent="0.25">
      <c r="A1280" s="18"/>
      <c r="B1280" s="12"/>
      <c r="C1280" s="12"/>
      <c r="D1280" s="12"/>
      <c r="E1280" s="13"/>
      <c r="F1280" s="18"/>
      <c r="G1280" s="12"/>
      <c r="H1280" s="14">
        <f>IF(OR($B1280="",$E1280=""),"",SUMIFS($E$6:$E1280,$B$6:$B1280,$B1280,$C$6:$C1280,"Crédit")-SUMIFS($E$6:$E1280,$B$6:$B1280,$B1280,$C$6:$C1280,"Remboursement"))</f>
      </c>
    </row>
    <row r="1281" spans="1:8" x14ac:dyDescent="0.25">
      <c r="A1281" s="18"/>
      <c r="B1281" s="12"/>
      <c r="C1281" s="12"/>
      <c r="D1281" s="12"/>
      <c r="E1281" s="13"/>
      <c r="F1281" s="18"/>
      <c r="G1281" s="12"/>
      <c r="H1281" s="14">
        <f>IF(OR($B1281="",$E1281=""),"",SUMIFS($E$6:$E1281,$B$6:$B1281,$B1281,$C$6:$C1281,"Crédit")-SUMIFS($E$6:$E1281,$B$6:$B1281,$B1281,$C$6:$C1281,"Remboursement"))</f>
      </c>
    </row>
    <row r="1282" spans="1:8" x14ac:dyDescent="0.25">
      <c r="A1282" s="18"/>
      <c r="B1282" s="12"/>
      <c r="C1282" s="12"/>
      <c r="D1282" s="12"/>
      <c r="E1282" s="13"/>
      <c r="F1282" s="18"/>
      <c r="G1282" s="12"/>
      <c r="H1282" s="14">
        <f>IF(OR($B1282="",$E1282=""),"",SUMIFS($E$6:$E1282,$B$6:$B1282,$B1282,$C$6:$C1282,"Crédit")-SUMIFS($E$6:$E1282,$B$6:$B1282,$B1282,$C$6:$C1282,"Remboursement"))</f>
      </c>
    </row>
    <row r="1283" spans="1:8" x14ac:dyDescent="0.25">
      <c r="A1283" s="18"/>
      <c r="B1283" s="12"/>
      <c r="C1283" s="12"/>
      <c r="D1283" s="12"/>
      <c r="E1283" s="13"/>
      <c r="F1283" s="18"/>
      <c r="G1283" s="12"/>
      <c r="H1283" s="14">
        <f>IF(OR($B1283="",$E1283=""),"",SUMIFS($E$6:$E1283,$B$6:$B1283,$B1283,$C$6:$C1283,"Crédit")-SUMIFS($E$6:$E1283,$B$6:$B1283,$B1283,$C$6:$C1283,"Remboursement"))</f>
      </c>
    </row>
    <row r="1284" spans="1:8" x14ac:dyDescent="0.25">
      <c r="A1284" s="18"/>
      <c r="B1284" s="12"/>
      <c r="C1284" s="12"/>
      <c r="D1284" s="12"/>
      <c r="E1284" s="13"/>
      <c r="F1284" s="18"/>
      <c r="G1284" s="12"/>
      <c r="H1284" s="14">
        <f>IF(OR($B1284="",$E1284=""),"",SUMIFS($E$6:$E1284,$B$6:$B1284,$B1284,$C$6:$C1284,"Crédit")-SUMIFS($E$6:$E1284,$B$6:$B1284,$B1284,$C$6:$C1284,"Remboursement"))</f>
      </c>
    </row>
    <row r="1285" spans="1:8" x14ac:dyDescent="0.25">
      <c r="A1285" s="18"/>
      <c r="B1285" s="12"/>
      <c r="C1285" s="12"/>
      <c r="D1285" s="12"/>
      <c r="E1285" s="13"/>
      <c r="F1285" s="18"/>
      <c r="G1285" s="12"/>
      <c r="H1285" s="14">
        <f>IF(OR($B1285="",$E1285=""),"",SUMIFS($E$6:$E1285,$B$6:$B1285,$B1285,$C$6:$C1285,"Crédit")-SUMIFS($E$6:$E1285,$B$6:$B1285,$B1285,$C$6:$C1285,"Remboursement"))</f>
      </c>
    </row>
    <row r="1286" spans="1:8" x14ac:dyDescent="0.25">
      <c r="A1286" s="18"/>
      <c r="B1286" s="12"/>
      <c r="C1286" s="12"/>
      <c r="D1286" s="12"/>
      <c r="E1286" s="13"/>
      <c r="F1286" s="18"/>
      <c r="G1286" s="12"/>
      <c r="H1286" s="14">
        <f>IF(OR($B1286="",$E1286=""),"",SUMIFS($E$6:$E1286,$B$6:$B1286,$B1286,$C$6:$C1286,"Crédit")-SUMIFS($E$6:$E1286,$B$6:$B1286,$B1286,$C$6:$C1286,"Remboursement"))</f>
      </c>
    </row>
    <row r="1287" spans="1:8" x14ac:dyDescent="0.25">
      <c r="A1287" s="18"/>
      <c r="B1287" s="12"/>
      <c r="C1287" s="12"/>
      <c r="D1287" s="12"/>
      <c r="E1287" s="13"/>
      <c r="F1287" s="18"/>
      <c r="G1287" s="12"/>
      <c r="H1287" s="14">
        <f>IF(OR($B1287="",$E1287=""),"",SUMIFS($E$6:$E1287,$B$6:$B1287,$B1287,$C$6:$C1287,"Crédit")-SUMIFS($E$6:$E1287,$B$6:$B1287,$B1287,$C$6:$C1287,"Remboursement"))</f>
      </c>
    </row>
    <row r="1288" spans="1:8" x14ac:dyDescent="0.25">
      <c r="A1288" s="18"/>
      <c r="B1288" s="12"/>
      <c r="C1288" s="12"/>
      <c r="D1288" s="12"/>
      <c r="E1288" s="13"/>
      <c r="F1288" s="18"/>
      <c r="G1288" s="12"/>
      <c r="H1288" s="14">
        <f>IF(OR($B1288="",$E1288=""),"",SUMIFS($E$6:$E1288,$B$6:$B1288,$B1288,$C$6:$C1288,"Crédit")-SUMIFS($E$6:$E1288,$B$6:$B1288,$B1288,$C$6:$C1288,"Remboursement"))</f>
      </c>
    </row>
    <row r="1289" spans="1:8" x14ac:dyDescent="0.25">
      <c r="A1289" s="18"/>
      <c r="B1289" s="12"/>
      <c r="C1289" s="12"/>
      <c r="D1289" s="12"/>
      <c r="E1289" s="13"/>
      <c r="F1289" s="18"/>
      <c r="G1289" s="12"/>
      <c r="H1289" s="14">
        <f>IF(OR($B1289="",$E1289=""),"",SUMIFS($E$6:$E1289,$B$6:$B1289,$B1289,$C$6:$C1289,"Crédit")-SUMIFS($E$6:$E1289,$B$6:$B1289,$B1289,$C$6:$C1289,"Remboursement"))</f>
      </c>
    </row>
    <row r="1290" spans="1:8" x14ac:dyDescent="0.25">
      <c r="A1290" s="18"/>
      <c r="B1290" s="12"/>
      <c r="C1290" s="12"/>
      <c r="D1290" s="12"/>
      <c r="E1290" s="13"/>
      <c r="F1290" s="18"/>
      <c r="G1290" s="12"/>
      <c r="H1290" s="14">
        <f>IF(OR($B1290="",$E1290=""),"",SUMIFS($E$6:$E1290,$B$6:$B1290,$B1290,$C$6:$C1290,"Crédit")-SUMIFS($E$6:$E1290,$B$6:$B1290,$B1290,$C$6:$C1290,"Remboursement"))</f>
      </c>
    </row>
    <row r="1291" spans="1:8" x14ac:dyDescent="0.25">
      <c r="A1291" s="18"/>
      <c r="B1291" s="12"/>
      <c r="C1291" s="12"/>
      <c r="D1291" s="12"/>
      <c r="E1291" s="13"/>
      <c r="F1291" s="18"/>
      <c r="G1291" s="12"/>
      <c r="H1291" s="14">
        <f>IF(OR($B1291="",$E1291=""),"",SUMIFS($E$6:$E1291,$B$6:$B1291,$B1291,$C$6:$C1291,"Crédit")-SUMIFS($E$6:$E1291,$B$6:$B1291,$B1291,$C$6:$C1291,"Remboursement"))</f>
      </c>
    </row>
    <row r="1292" spans="1:8" x14ac:dyDescent="0.25">
      <c r="A1292" s="18"/>
      <c r="B1292" s="12"/>
      <c r="C1292" s="12"/>
      <c r="D1292" s="12"/>
      <c r="E1292" s="13"/>
      <c r="F1292" s="18"/>
      <c r="G1292" s="12"/>
      <c r="H1292" s="14">
        <f>IF(OR($B1292="",$E1292=""),"",SUMIFS($E$6:$E1292,$B$6:$B1292,$B1292,$C$6:$C1292,"Crédit")-SUMIFS($E$6:$E1292,$B$6:$B1292,$B1292,$C$6:$C1292,"Remboursement"))</f>
      </c>
    </row>
    <row r="1293" spans="1:8" x14ac:dyDescent="0.25">
      <c r="A1293" s="18"/>
      <c r="B1293" s="12"/>
      <c r="C1293" s="12"/>
      <c r="D1293" s="12"/>
      <c r="E1293" s="13"/>
      <c r="F1293" s="18"/>
      <c r="G1293" s="12"/>
      <c r="H1293" s="14">
        <f>IF(OR($B1293="",$E1293=""),"",SUMIFS($E$6:$E1293,$B$6:$B1293,$B1293,$C$6:$C1293,"Crédit")-SUMIFS($E$6:$E1293,$B$6:$B1293,$B1293,$C$6:$C1293,"Remboursement"))</f>
      </c>
    </row>
    <row r="1294" spans="1:8" x14ac:dyDescent="0.25">
      <c r="A1294" s="18"/>
      <c r="B1294" s="12"/>
      <c r="C1294" s="12"/>
      <c r="D1294" s="12"/>
      <c r="E1294" s="13"/>
      <c r="F1294" s="18"/>
      <c r="G1294" s="12"/>
      <c r="H1294" s="14">
        <f>IF(OR($B1294="",$E1294=""),"",SUMIFS($E$6:$E1294,$B$6:$B1294,$B1294,$C$6:$C1294,"Crédit")-SUMIFS($E$6:$E1294,$B$6:$B1294,$B1294,$C$6:$C1294,"Remboursement"))</f>
      </c>
    </row>
    <row r="1295" spans="1:8" x14ac:dyDescent="0.25">
      <c r="A1295" s="18"/>
      <c r="B1295" s="12"/>
      <c r="C1295" s="12"/>
      <c r="D1295" s="12"/>
      <c r="E1295" s="13"/>
      <c r="F1295" s="18"/>
      <c r="G1295" s="12"/>
      <c r="H1295" s="14">
        <f>IF(OR($B1295="",$E1295=""),"",SUMIFS($E$6:$E1295,$B$6:$B1295,$B1295,$C$6:$C1295,"Crédit")-SUMIFS($E$6:$E1295,$B$6:$B1295,$B1295,$C$6:$C1295,"Remboursement"))</f>
      </c>
    </row>
    <row r="1296" spans="1:8" x14ac:dyDescent="0.25">
      <c r="A1296" s="18"/>
      <c r="B1296" s="12"/>
      <c r="C1296" s="12"/>
      <c r="D1296" s="12"/>
      <c r="E1296" s="13"/>
      <c r="F1296" s="18"/>
      <c r="G1296" s="12"/>
      <c r="H1296" s="14">
        <f>IF(OR($B1296="",$E1296=""),"",SUMIFS($E$6:$E1296,$B$6:$B1296,$B1296,$C$6:$C1296,"Crédit")-SUMIFS($E$6:$E1296,$B$6:$B1296,$B1296,$C$6:$C1296,"Remboursement"))</f>
      </c>
    </row>
    <row r="1297" spans="1:8" x14ac:dyDescent="0.25">
      <c r="A1297" s="18"/>
      <c r="B1297" s="12"/>
      <c r="C1297" s="12"/>
      <c r="D1297" s="12"/>
      <c r="E1297" s="13"/>
      <c r="F1297" s="18"/>
      <c r="G1297" s="12"/>
      <c r="H1297" s="14">
        <f>IF(OR($B1297="",$E1297=""),"",SUMIFS($E$6:$E1297,$B$6:$B1297,$B1297,$C$6:$C1297,"Crédit")-SUMIFS($E$6:$E1297,$B$6:$B1297,$B1297,$C$6:$C1297,"Remboursement"))</f>
      </c>
    </row>
    <row r="1298" spans="1:8" x14ac:dyDescent="0.25">
      <c r="A1298" s="18"/>
      <c r="B1298" s="12"/>
      <c r="C1298" s="12"/>
      <c r="D1298" s="12"/>
      <c r="E1298" s="13"/>
      <c r="F1298" s="18"/>
      <c r="G1298" s="12"/>
      <c r="H1298" s="14">
        <f>IF(OR($B1298="",$E1298=""),"",SUMIFS($E$6:$E1298,$B$6:$B1298,$B1298,$C$6:$C1298,"Crédit")-SUMIFS($E$6:$E1298,$B$6:$B1298,$B1298,$C$6:$C1298,"Remboursement"))</f>
      </c>
    </row>
    <row r="1299" spans="1:8" x14ac:dyDescent="0.25">
      <c r="A1299" s="18"/>
      <c r="B1299" s="12"/>
      <c r="C1299" s="12"/>
      <c r="D1299" s="12"/>
      <c r="E1299" s="13"/>
      <c r="F1299" s="18"/>
      <c r="G1299" s="12"/>
      <c r="H1299" s="14">
        <f>IF(OR($B1299="",$E1299=""),"",SUMIFS($E$6:$E1299,$B$6:$B1299,$B1299,$C$6:$C1299,"Crédit")-SUMIFS($E$6:$E1299,$B$6:$B1299,$B1299,$C$6:$C1299,"Remboursement"))</f>
      </c>
    </row>
    <row r="1300" spans="1:8" x14ac:dyDescent="0.25">
      <c r="A1300" s="18"/>
      <c r="B1300" s="12"/>
      <c r="C1300" s="12"/>
      <c r="D1300" s="12"/>
      <c r="E1300" s="13"/>
      <c r="F1300" s="18"/>
      <c r="G1300" s="12"/>
      <c r="H1300" s="14">
        <f>IF(OR($B1300="",$E1300=""),"",SUMIFS($E$6:$E1300,$B$6:$B1300,$B1300,$C$6:$C1300,"Crédit")-SUMIFS($E$6:$E1300,$B$6:$B1300,$B1300,$C$6:$C1300,"Remboursement"))</f>
      </c>
    </row>
    <row r="1301" spans="1:8" x14ac:dyDescent="0.25">
      <c r="A1301" s="18"/>
      <c r="B1301" s="12"/>
      <c r="C1301" s="12"/>
      <c r="D1301" s="12"/>
      <c r="E1301" s="13"/>
      <c r="F1301" s="18"/>
      <c r="G1301" s="12"/>
      <c r="H1301" s="14">
        <f>IF(OR($B1301="",$E1301=""),"",SUMIFS($E$6:$E1301,$B$6:$B1301,$B1301,$C$6:$C1301,"Crédit")-SUMIFS($E$6:$E1301,$B$6:$B1301,$B1301,$C$6:$C1301,"Remboursement"))</f>
      </c>
    </row>
    <row r="1302" spans="1:8" x14ac:dyDescent="0.25">
      <c r="A1302" s="18"/>
      <c r="B1302" s="12"/>
      <c r="C1302" s="12"/>
      <c r="D1302" s="12"/>
      <c r="E1302" s="13"/>
      <c r="F1302" s="18"/>
      <c r="G1302" s="12"/>
      <c r="H1302" s="14">
        <f>IF(OR($B1302="",$E1302=""),"",SUMIFS($E$6:$E1302,$B$6:$B1302,$B1302,$C$6:$C1302,"Crédit")-SUMIFS($E$6:$E1302,$B$6:$B1302,$B1302,$C$6:$C1302,"Remboursement"))</f>
      </c>
    </row>
    <row r="1303" spans="1:8" x14ac:dyDescent="0.25">
      <c r="A1303" s="18"/>
      <c r="B1303" s="12"/>
      <c r="C1303" s="12"/>
      <c r="D1303" s="12"/>
      <c r="E1303" s="13"/>
      <c r="F1303" s="18"/>
      <c r="G1303" s="12"/>
      <c r="H1303" s="14">
        <f>IF(OR($B1303="",$E1303=""),"",SUMIFS($E$6:$E1303,$B$6:$B1303,$B1303,$C$6:$C1303,"Crédit")-SUMIFS($E$6:$E1303,$B$6:$B1303,$B1303,$C$6:$C1303,"Remboursement"))</f>
      </c>
    </row>
    <row r="1304" spans="1:8" x14ac:dyDescent="0.25">
      <c r="A1304" s="18"/>
      <c r="B1304" s="12"/>
      <c r="C1304" s="12"/>
      <c r="D1304" s="12"/>
      <c r="E1304" s="13"/>
      <c r="F1304" s="18"/>
      <c r="G1304" s="12"/>
      <c r="H1304" s="14">
        <f>IF(OR($B1304="",$E1304=""),"",SUMIFS($E$6:$E1304,$B$6:$B1304,$B1304,$C$6:$C1304,"Crédit")-SUMIFS($E$6:$E1304,$B$6:$B1304,$B1304,$C$6:$C1304,"Remboursement"))</f>
      </c>
    </row>
    <row r="1305" spans="1:8" x14ac:dyDescent="0.25">
      <c r="A1305" s="18"/>
      <c r="B1305" s="12"/>
      <c r="C1305" s="12"/>
      <c r="D1305" s="12"/>
      <c r="E1305" s="13"/>
      <c r="F1305" s="18"/>
      <c r="G1305" s="12"/>
      <c r="H1305" s="14">
        <f>IF(OR($B1305="",$E1305=""),"",SUMIFS($E$6:$E1305,$B$6:$B1305,$B1305,$C$6:$C1305,"Crédit")-SUMIFS($E$6:$E1305,$B$6:$B1305,$B1305,$C$6:$C1305,"Remboursement"))</f>
      </c>
    </row>
    <row r="1306" spans="1:8" x14ac:dyDescent="0.25">
      <c r="A1306" s="18"/>
      <c r="B1306" s="12"/>
      <c r="C1306" s="12"/>
      <c r="D1306" s="12"/>
      <c r="E1306" s="13"/>
      <c r="F1306" s="18"/>
      <c r="G1306" s="12"/>
      <c r="H1306" s="14">
        <f>IF(OR($B1306="",$E1306=""),"",SUMIFS($E$6:$E1306,$B$6:$B1306,$B1306,$C$6:$C1306,"Crédit")-SUMIFS($E$6:$E1306,$B$6:$B1306,$B1306,$C$6:$C1306,"Remboursement"))</f>
      </c>
    </row>
    <row r="1307" spans="1:8" x14ac:dyDescent="0.25">
      <c r="A1307" s="18"/>
      <c r="B1307" s="12"/>
      <c r="C1307" s="12"/>
      <c r="D1307" s="12"/>
      <c r="E1307" s="13"/>
      <c r="F1307" s="18"/>
      <c r="G1307" s="12"/>
      <c r="H1307" s="14">
        <f>IF(OR($B1307="",$E1307=""),"",SUMIFS($E$6:$E1307,$B$6:$B1307,$B1307,$C$6:$C1307,"Crédit")-SUMIFS($E$6:$E1307,$B$6:$B1307,$B1307,$C$6:$C1307,"Remboursement"))</f>
      </c>
    </row>
    <row r="1308" spans="1:8" x14ac:dyDescent="0.25">
      <c r="A1308" s="18"/>
      <c r="B1308" s="12"/>
      <c r="C1308" s="12"/>
      <c r="D1308" s="12"/>
      <c r="E1308" s="13"/>
      <c r="F1308" s="18"/>
      <c r="G1308" s="12"/>
      <c r="H1308" s="14">
        <f>IF(OR($B1308="",$E1308=""),"",SUMIFS($E$6:$E1308,$B$6:$B1308,$B1308,$C$6:$C1308,"Crédit")-SUMIFS($E$6:$E1308,$B$6:$B1308,$B1308,$C$6:$C1308,"Remboursement"))</f>
      </c>
    </row>
    <row r="1309" spans="1:8" x14ac:dyDescent="0.25">
      <c r="A1309" s="18"/>
      <c r="B1309" s="12"/>
      <c r="C1309" s="12"/>
      <c r="D1309" s="12"/>
      <c r="E1309" s="13"/>
      <c r="F1309" s="18"/>
      <c r="G1309" s="12"/>
      <c r="H1309" s="14">
        <f>IF(OR($B1309="",$E1309=""),"",SUMIFS($E$6:$E1309,$B$6:$B1309,$B1309,$C$6:$C1309,"Crédit")-SUMIFS($E$6:$E1309,$B$6:$B1309,$B1309,$C$6:$C1309,"Remboursement"))</f>
      </c>
    </row>
    <row r="1310" spans="1:8" x14ac:dyDescent="0.25">
      <c r="A1310" s="18"/>
      <c r="B1310" s="12"/>
      <c r="C1310" s="12"/>
      <c r="D1310" s="12"/>
      <c r="E1310" s="13"/>
      <c r="F1310" s="18"/>
      <c r="G1310" s="12"/>
      <c r="H1310" s="14">
        <f>IF(OR($B1310="",$E1310=""),"",SUMIFS($E$6:$E1310,$B$6:$B1310,$B1310,$C$6:$C1310,"Crédit")-SUMIFS($E$6:$E1310,$B$6:$B1310,$B1310,$C$6:$C1310,"Remboursement"))</f>
      </c>
    </row>
    <row r="1311" spans="1:8" x14ac:dyDescent="0.25">
      <c r="A1311" s="18"/>
      <c r="B1311" s="12"/>
      <c r="C1311" s="12"/>
      <c r="D1311" s="12"/>
      <c r="E1311" s="13"/>
      <c r="F1311" s="18"/>
      <c r="G1311" s="12"/>
      <c r="H1311" s="14">
        <f>IF(OR($B1311="",$E1311=""),"",SUMIFS($E$6:$E1311,$B$6:$B1311,$B1311,$C$6:$C1311,"Crédit")-SUMIFS($E$6:$E1311,$B$6:$B1311,$B1311,$C$6:$C1311,"Remboursement"))</f>
      </c>
    </row>
    <row r="1312" spans="1:8" x14ac:dyDescent="0.25">
      <c r="A1312" s="18"/>
      <c r="B1312" s="12"/>
      <c r="C1312" s="12"/>
      <c r="D1312" s="12"/>
      <c r="E1312" s="13"/>
      <c r="F1312" s="18"/>
      <c r="G1312" s="12"/>
      <c r="H1312" s="14">
        <f>IF(OR($B1312="",$E1312=""),"",SUMIFS($E$6:$E1312,$B$6:$B1312,$B1312,$C$6:$C1312,"Crédit")-SUMIFS($E$6:$E1312,$B$6:$B1312,$B1312,$C$6:$C1312,"Remboursement"))</f>
      </c>
    </row>
    <row r="1313" spans="1:8" x14ac:dyDescent="0.25">
      <c r="A1313" s="18"/>
      <c r="B1313" s="12"/>
      <c r="C1313" s="12"/>
      <c r="D1313" s="12"/>
      <c r="E1313" s="13"/>
      <c r="F1313" s="18"/>
      <c r="G1313" s="12"/>
      <c r="H1313" s="14">
        <f>IF(OR($B1313="",$E1313=""),"",SUMIFS($E$6:$E1313,$B$6:$B1313,$B1313,$C$6:$C1313,"Crédit")-SUMIFS($E$6:$E1313,$B$6:$B1313,$B1313,$C$6:$C1313,"Remboursement"))</f>
      </c>
    </row>
    <row r="1314" spans="1:8" x14ac:dyDescent="0.25">
      <c r="A1314" s="18"/>
      <c r="B1314" s="12"/>
      <c r="C1314" s="12"/>
      <c r="D1314" s="12"/>
      <c r="E1314" s="13"/>
      <c r="F1314" s="18"/>
      <c r="G1314" s="12"/>
      <c r="H1314" s="14">
        <f>IF(OR($B1314="",$E1314=""),"",SUMIFS($E$6:$E1314,$B$6:$B1314,$B1314,$C$6:$C1314,"Crédit")-SUMIFS($E$6:$E1314,$B$6:$B1314,$B1314,$C$6:$C1314,"Remboursement"))</f>
      </c>
    </row>
    <row r="1315" spans="1:8" x14ac:dyDescent="0.25">
      <c r="A1315" s="18"/>
      <c r="B1315" s="12"/>
      <c r="C1315" s="12"/>
      <c r="D1315" s="12"/>
      <c r="E1315" s="13"/>
      <c r="F1315" s="18"/>
      <c r="G1315" s="12"/>
      <c r="H1315" s="14">
        <f>IF(OR($B1315="",$E1315=""),"",SUMIFS($E$6:$E1315,$B$6:$B1315,$B1315,$C$6:$C1315,"Crédit")-SUMIFS($E$6:$E1315,$B$6:$B1315,$B1315,$C$6:$C1315,"Remboursement"))</f>
      </c>
    </row>
    <row r="1316" spans="1:8" x14ac:dyDescent="0.25">
      <c r="A1316" s="18"/>
      <c r="B1316" s="12"/>
      <c r="C1316" s="12"/>
      <c r="D1316" s="12"/>
      <c r="E1316" s="13"/>
      <c r="F1316" s="18"/>
      <c r="G1316" s="12"/>
      <c r="H1316" s="14">
        <f>IF(OR($B1316="",$E1316=""),"",SUMIFS($E$6:$E1316,$B$6:$B1316,$B1316,$C$6:$C1316,"Crédit")-SUMIFS($E$6:$E1316,$B$6:$B1316,$B1316,$C$6:$C1316,"Remboursement"))</f>
      </c>
    </row>
    <row r="1317" spans="1:8" x14ac:dyDescent="0.25">
      <c r="A1317" s="18"/>
      <c r="B1317" s="12"/>
      <c r="C1317" s="12"/>
      <c r="D1317" s="12"/>
      <c r="E1317" s="13"/>
      <c r="F1317" s="18"/>
      <c r="G1317" s="12"/>
      <c r="H1317" s="14">
        <f>IF(OR($B1317="",$E1317=""),"",SUMIFS($E$6:$E1317,$B$6:$B1317,$B1317,$C$6:$C1317,"Crédit")-SUMIFS($E$6:$E1317,$B$6:$B1317,$B1317,$C$6:$C1317,"Remboursement"))</f>
      </c>
    </row>
    <row r="1318" spans="1:8" x14ac:dyDescent="0.25">
      <c r="A1318" s="18"/>
      <c r="B1318" s="12"/>
      <c r="C1318" s="12"/>
      <c r="D1318" s="12"/>
      <c r="E1318" s="13"/>
      <c r="F1318" s="18"/>
      <c r="G1318" s="12"/>
      <c r="H1318" s="14">
        <f>IF(OR($B1318="",$E1318=""),"",SUMIFS($E$6:$E1318,$B$6:$B1318,$B1318,$C$6:$C1318,"Crédit")-SUMIFS($E$6:$E1318,$B$6:$B1318,$B1318,$C$6:$C1318,"Remboursement"))</f>
      </c>
    </row>
    <row r="1319" spans="1:8" x14ac:dyDescent="0.25">
      <c r="A1319" s="18"/>
      <c r="B1319" s="12"/>
      <c r="C1319" s="12"/>
      <c r="D1319" s="12"/>
      <c r="E1319" s="13"/>
      <c r="F1319" s="18"/>
      <c r="G1319" s="12"/>
      <c r="H1319" s="14">
        <f>IF(OR($B1319="",$E1319=""),"",SUMIFS($E$6:$E1319,$B$6:$B1319,$B1319,$C$6:$C1319,"Crédit")-SUMIFS($E$6:$E1319,$B$6:$B1319,$B1319,$C$6:$C1319,"Remboursement"))</f>
      </c>
    </row>
    <row r="1320" spans="1:8" x14ac:dyDescent="0.25">
      <c r="A1320" s="18"/>
      <c r="B1320" s="12"/>
      <c r="C1320" s="12"/>
      <c r="D1320" s="12"/>
      <c r="E1320" s="13"/>
      <c r="F1320" s="18"/>
      <c r="G1320" s="12"/>
      <c r="H1320" s="14">
        <f>IF(OR($B1320="",$E1320=""),"",SUMIFS($E$6:$E1320,$B$6:$B1320,$B1320,$C$6:$C1320,"Crédit")-SUMIFS($E$6:$E1320,$B$6:$B1320,$B1320,$C$6:$C1320,"Remboursement"))</f>
      </c>
    </row>
    <row r="1321" spans="1:8" x14ac:dyDescent="0.25">
      <c r="A1321" s="18"/>
      <c r="B1321" s="12"/>
      <c r="C1321" s="12"/>
      <c r="D1321" s="12"/>
      <c r="E1321" s="13"/>
      <c r="F1321" s="18"/>
      <c r="G1321" s="12"/>
      <c r="H1321" s="14">
        <f>IF(OR($B1321="",$E1321=""),"",SUMIFS($E$6:$E1321,$B$6:$B1321,$B1321,$C$6:$C1321,"Crédit")-SUMIFS($E$6:$E1321,$B$6:$B1321,$B1321,$C$6:$C1321,"Remboursement"))</f>
      </c>
    </row>
    <row r="1322" spans="1:8" x14ac:dyDescent="0.25">
      <c r="A1322" s="18"/>
      <c r="B1322" s="12"/>
      <c r="C1322" s="12"/>
      <c r="D1322" s="12"/>
      <c r="E1322" s="13"/>
      <c r="F1322" s="18"/>
      <c r="G1322" s="12"/>
      <c r="H1322" s="14">
        <f>IF(OR($B1322="",$E1322=""),"",SUMIFS($E$6:$E1322,$B$6:$B1322,$B1322,$C$6:$C1322,"Crédit")-SUMIFS($E$6:$E1322,$B$6:$B1322,$B1322,$C$6:$C1322,"Remboursement"))</f>
      </c>
    </row>
    <row r="1323" spans="1:8" x14ac:dyDescent="0.25">
      <c r="A1323" s="18"/>
      <c r="B1323" s="12"/>
      <c r="C1323" s="12"/>
      <c r="D1323" s="12"/>
      <c r="E1323" s="13"/>
      <c r="F1323" s="18"/>
      <c r="G1323" s="12"/>
      <c r="H1323" s="14">
        <f>IF(OR($B1323="",$E1323=""),"",SUMIFS($E$6:$E1323,$B$6:$B1323,$B1323,$C$6:$C1323,"Crédit")-SUMIFS($E$6:$E1323,$B$6:$B1323,$B1323,$C$6:$C1323,"Remboursement"))</f>
      </c>
    </row>
    <row r="1324" spans="1:8" x14ac:dyDescent="0.25">
      <c r="A1324" s="18"/>
      <c r="B1324" s="12"/>
      <c r="C1324" s="12"/>
      <c r="D1324" s="12"/>
      <c r="E1324" s="13"/>
      <c r="F1324" s="18"/>
      <c r="G1324" s="12"/>
      <c r="H1324" s="14">
        <f>IF(OR($B1324="",$E1324=""),"",SUMIFS($E$6:$E1324,$B$6:$B1324,$B1324,$C$6:$C1324,"Crédit")-SUMIFS($E$6:$E1324,$B$6:$B1324,$B1324,$C$6:$C1324,"Remboursement"))</f>
      </c>
    </row>
    <row r="1325" spans="1:8" x14ac:dyDescent="0.25">
      <c r="A1325" s="18"/>
      <c r="B1325" s="12"/>
      <c r="C1325" s="12"/>
      <c r="D1325" s="12"/>
      <c r="E1325" s="13"/>
      <c r="F1325" s="18"/>
      <c r="G1325" s="12"/>
      <c r="H1325" s="14">
        <f>IF(OR($B1325="",$E1325=""),"",SUMIFS($E$6:$E1325,$B$6:$B1325,$B1325,$C$6:$C1325,"Crédit")-SUMIFS($E$6:$E1325,$B$6:$B1325,$B1325,$C$6:$C1325,"Remboursement"))</f>
      </c>
    </row>
    <row r="1326" spans="1:8" x14ac:dyDescent="0.25">
      <c r="A1326" s="18"/>
      <c r="B1326" s="12"/>
      <c r="C1326" s="12"/>
      <c r="D1326" s="12"/>
      <c r="E1326" s="13"/>
      <c r="F1326" s="18"/>
      <c r="G1326" s="12"/>
      <c r="H1326" s="14">
        <f>IF(OR($B1326="",$E1326=""),"",SUMIFS($E$6:$E1326,$B$6:$B1326,$B1326,$C$6:$C1326,"Crédit")-SUMIFS($E$6:$E1326,$B$6:$B1326,$B1326,$C$6:$C1326,"Remboursement"))</f>
      </c>
    </row>
    <row r="1327" spans="1:8" x14ac:dyDescent="0.25">
      <c r="A1327" s="18"/>
      <c r="B1327" s="12"/>
      <c r="C1327" s="12"/>
      <c r="D1327" s="12"/>
      <c r="E1327" s="13"/>
      <c r="F1327" s="18"/>
      <c r="G1327" s="12"/>
      <c r="H1327" s="14">
        <f>IF(OR($B1327="",$E1327=""),"",SUMIFS($E$6:$E1327,$B$6:$B1327,$B1327,$C$6:$C1327,"Crédit")-SUMIFS($E$6:$E1327,$B$6:$B1327,$B1327,$C$6:$C1327,"Remboursement"))</f>
      </c>
    </row>
    <row r="1328" spans="1:8" x14ac:dyDescent="0.25">
      <c r="A1328" s="18"/>
      <c r="B1328" s="12"/>
      <c r="C1328" s="12"/>
      <c r="D1328" s="12"/>
      <c r="E1328" s="13"/>
      <c r="F1328" s="18"/>
      <c r="G1328" s="12"/>
      <c r="H1328" s="14">
        <f>IF(OR($B1328="",$E1328=""),"",SUMIFS($E$6:$E1328,$B$6:$B1328,$B1328,$C$6:$C1328,"Crédit")-SUMIFS($E$6:$E1328,$B$6:$B1328,$B1328,$C$6:$C1328,"Remboursement"))</f>
      </c>
    </row>
    <row r="1329" spans="1:8" x14ac:dyDescent="0.25">
      <c r="A1329" s="18"/>
      <c r="B1329" s="12"/>
      <c r="C1329" s="12"/>
      <c r="D1329" s="12"/>
      <c r="E1329" s="13"/>
      <c r="F1329" s="18"/>
      <c r="G1329" s="12"/>
      <c r="H1329" s="14">
        <f>IF(OR($B1329="",$E1329=""),"",SUMIFS($E$6:$E1329,$B$6:$B1329,$B1329,$C$6:$C1329,"Crédit")-SUMIFS($E$6:$E1329,$B$6:$B1329,$B1329,$C$6:$C1329,"Remboursement"))</f>
      </c>
    </row>
    <row r="1330" spans="1:8" x14ac:dyDescent="0.25">
      <c r="A1330" s="18"/>
      <c r="B1330" s="12"/>
      <c r="C1330" s="12"/>
      <c r="D1330" s="12"/>
      <c r="E1330" s="13"/>
      <c r="F1330" s="18"/>
      <c r="G1330" s="12"/>
      <c r="H1330" s="14">
        <f>IF(OR($B1330="",$E1330=""),"",SUMIFS($E$6:$E1330,$B$6:$B1330,$B1330,$C$6:$C1330,"Crédit")-SUMIFS($E$6:$E1330,$B$6:$B1330,$B1330,$C$6:$C1330,"Remboursement"))</f>
      </c>
    </row>
    <row r="1331" spans="1:8" x14ac:dyDescent="0.25">
      <c r="A1331" s="18"/>
      <c r="B1331" s="12"/>
      <c r="C1331" s="12"/>
      <c r="D1331" s="12"/>
      <c r="E1331" s="13"/>
      <c r="F1331" s="18"/>
      <c r="G1331" s="12"/>
      <c r="H1331" s="14">
        <f>IF(OR($B1331="",$E1331=""),"",SUMIFS($E$6:$E1331,$B$6:$B1331,$B1331,$C$6:$C1331,"Crédit")-SUMIFS($E$6:$E1331,$B$6:$B1331,$B1331,$C$6:$C1331,"Remboursement"))</f>
      </c>
    </row>
    <row r="1332" spans="1:8" x14ac:dyDescent="0.25">
      <c r="A1332" s="18"/>
      <c r="B1332" s="12"/>
      <c r="C1332" s="12"/>
      <c r="D1332" s="12"/>
      <c r="E1332" s="13"/>
      <c r="F1332" s="18"/>
      <c r="G1332" s="12"/>
      <c r="H1332" s="14">
        <f>IF(OR($B1332="",$E1332=""),"",SUMIFS($E$6:$E1332,$B$6:$B1332,$B1332,$C$6:$C1332,"Crédit")-SUMIFS($E$6:$E1332,$B$6:$B1332,$B1332,$C$6:$C1332,"Remboursement"))</f>
      </c>
    </row>
    <row r="1333" spans="1:8" x14ac:dyDescent="0.25">
      <c r="A1333" s="18"/>
      <c r="B1333" s="12"/>
      <c r="C1333" s="12"/>
      <c r="D1333" s="12"/>
      <c r="E1333" s="13"/>
      <c r="F1333" s="18"/>
      <c r="G1333" s="12"/>
      <c r="H1333" s="14">
        <f>IF(OR($B1333="",$E1333=""),"",SUMIFS($E$6:$E1333,$B$6:$B1333,$B1333,$C$6:$C1333,"Crédit")-SUMIFS($E$6:$E1333,$B$6:$B1333,$B1333,$C$6:$C1333,"Remboursement"))</f>
      </c>
    </row>
    <row r="1334" spans="1:8" x14ac:dyDescent="0.25">
      <c r="A1334" s="18"/>
      <c r="B1334" s="12"/>
      <c r="C1334" s="12"/>
      <c r="D1334" s="12"/>
      <c r="E1334" s="13"/>
      <c r="F1334" s="18"/>
      <c r="G1334" s="12"/>
      <c r="H1334" s="14">
        <f>IF(OR($B1334="",$E1334=""),"",SUMIFS($E$6:$E1334,$B$6:$B1334,$B1334,$C$6:$C1334,"Crédit")-SUMIFS($E$6:$E1334,$B$6:$B1334,$B1334,$C$6:$C1334,"Remboursement"))</f>
      </c>
    </row>
    <row r="1335" spans="1:8" x14ac:dyDescent="0.25">
      <c r="A1335" s="18"/>
      <c r="B1335" s="12"/>
      <c r="C1335" s="12"/>
      <c r="D1335" s="12"/>
      <c r="E1335" s="13"/>
      <c r="F1335" s="18"/>
      <c r="G1335" s="12"/>
      <c r="H1335" s="14">
        <f>IF(OR($B1335="",$E1335=""),"",SUMIFS($E$6:$E1335,$B$6:$B1335,$B1335,$C$6:$C1335,"Crédit")-SUMIFS($E$6:$E1335,$B$6:$B1335,$B1335,$C$6:$C1335,"Remboursement"))</f>
      </c>
    </row>
    <row r="1336" spans="1:8" x14ac:dyDescent="0.25">
      <c r="A1336" s="18"/>
      <c r="B1336" s="12"/>
      <c r="C1336" s="12"/>
      <c r="D1336" s="12"/>
      <c r="E1336" s="13"/>
      <c r="F1336" s="18"/>
      <c r="G1336" s="12"/>
      <c r="H1336" s="14">
        <f>IF(OR($B1336="",$E1336=""),"",SUMIFS($E$6:$E1336,$B$6:$B1336,$B1336,$C$6:$C1336,"Crédit")-SUMIFS($E$6:$E1336,$B$6:$B1336,$B1336,$C$6:$C1336,"Remboursement"))</f>
      </c>
    </row>
    <row r="1337" spans="1:8" x14ac:dyDescent="0.25">
      <c r="A1337" s="18"/>
      <c r="B1337" s="12"/>
      <c r="C1337" s="12"/>
      <c r="D1337" s="12"/>
      <c r="E1337" s="13"/>
      <c r="F1337" s="18"/>
      <c r="G1337" s="12"/>
      <c r="H1337" s="14">
        <f>IF(OR($B1337="",$E1337=""),"",SUMIFS($E$6:$E1337,$B$6:$B1337,$B1337,$C$6:$C1337,"Crédit")-SUMIFS($E$6:$E1337,$B$6:$B1337,$B1337,$C$6:$C1337,"Remboursement"))</f>
      </c>
    </row>
    <row r="1338" spans="1:8" x14ac:dyDescent="0.25">
      <c r="A1338" s="18"/>
      <c r="B1338" s="12"/>
      <c r="C1338" s="12"/>
      <c r="D1338" s="12"/>
      <c r="E1338" s="13"/>
      <c r="F1338" s="18"/>
      <c r="G1338" s="12"/>
      <c r="H1338" s="14">
        <f>IF(OR($B1338="",$E1338=""),"",SUMIFS($E$6:$E1338,$B$6:$B1338,$B1338,$C$6:$C1338,"Crédit")-SUMIFS($E$6:$E1338,$B$6:$B1338,$B1338,$C$6:$C1338,"Remboursement"))</f>
      </c>
    </row>
    <row r="1339" spans="1:8" x14ac:dyDescent="0.25">
      <c r="A1339" s="18"/>
      <c r="B1339" s="12"/>
      <c r="C1339" s="12"/>
      <c r="D1339" s="12"/>
      <c r="E1339" s="13"/>
      <c r="F1339" s="18"/>
      <c r="G1339" s="12"/>
      <c r="H1339" s="14">
        <f>IF(OR($B1339="",$E1339=""),"",SUMIFS($E$6:$E1339,$B$6:$B1339,$B1339,$C$6:$C1339,"Crédit")-SUMIFS($E$6:$E1339,$B$6:$B1339,$B1339,$C$6:$C1339,"Remboursement"))</f>
      </c>
    </row>
    <row r="1340" spans="1:8" x14ac:dyDescent="0.25">
      <c r="A1340" s="18"/>
      <c r="B1340" s="12"/>
      <c r="C1340" s="12"/>
      <c r="D1340" s="12"/>
      <c r="E1340" s="13"/>
      <c r="F1340" s="18"/>
      <c r="G1340" s="12"/>
      <c r="H1340" s="14">
        <f>IF(OR($B1340="",$E1340=""),"",SUMIFS($E$6:$E1340,$B$6:$B1340,$B1340,$C$6:$C1340,"Crédit")-SUMIFS($E$6:$E1340,$B$6:$B1340,$B1340,$C$6:$C1340,"Remboursement"))</f>
      </c>
    </row>
    <row r="1341" spans="1:8" x14ac:dyDescent="0.25">
      <c r="A1341" s="18"/>
      <c r="B1341" s="12"/>
      <c r="C1341" s="12"/>
      <c r="D1341" s="12"/>
      <c r="E1341" s="13"/>
      <c r="F1341" s="18"/>
      <c r="G1341" s="12"/>
      <c r="H1341" s="14">
        <f>IF(OR($B1341="",$E1341=""),"",SUMIFS($E$6:$E1341,$B$6:$B1341,$B1341,$C$6:$C1341,"Crédit")-SUMIFS($E$6:$E1341,$B$6:$B1341,$B1341,$C$6:$C1341,"Remboursement"))</f>
      </c>
    </row>
    <row r="1342" spans="1:8" x14ac:dyDescent="0.25">
      <c r="A1342" s="18"/>
      <c r="B1342" s="12"/>
      <c r="C1342" s="12"/>
      <c r="D1342" s="12"/>
      <c r="E1342" s="13"/>
      <c r="F1342" s="18"/>
      <c r="G1342" s="12"/>
      <c r="H1342" s="14">
        <f>IF(OR($B1342="",$E1342=""),"",SUMIFS($E$6:$E1342,$B$6:$B1342,$B1342,$C$6:$C1342,"Crédit")-SUMIFS($E$6:$E1342,$B$6:$B1342,$B1342,$C$6:$C1342,"Remboursement"))</f>
      </c>
    </row>
    <row r="1343" spans="1:8" x14ac:dyDescent="0.25">
      <c r="A1343" s="18"/>
      <c r="B1343" s="12"/>
      <c r="C1343" s="12"/>
      <c r="D1343" s="12"/>
      <c r="E1343" s="13"/>
      <c r="F1343" s="18"/>
      <c r="G1343" s="12"/>
      <c r="H1343" s="14">
        <f>IF(OR($B1343="",$E1343=""),"",SUMIFS($E$6:$E1343,$B$6:$B1343,$B1343,$C$6:$C1343,"Crédit")-SUMIFS($E$6:$E1343,$B$6:$B1343,$B1343,$C$6:$C1343,"Remboursement"))</f>
      </c>
    </row>
    <row r="1344" spans="1:8" x14ac:dyDescent="0.25">
      <c r="A1344" s="18"/>
      <c r="B1344" s="12"/>
      <c r="C1344" s="12"/>
      <c r="D1344" s="12"/>
      <c r="E1344" s="13"/>
      <c r="F1344" s="18"/>
      <c r="G1344" s="12"/>
      <c r="H1344" s="14">
        <f>IF(OR($B1344="",$E1344=""),"",SUMIFS($E$6:$E1344,$B$6:$B1344,$B1344,$C$6:$C1344,"Crédit")-SUMIFS($E$6:$E1344,$B$6:$B1344,$B1344,$C$6:$C1344,"Remboursement"))</f>
      </c>
    </row>
    <row r="1345" spans="1:8" x14ac:dyDescent="0.25">
      <c r="A1345" s="18"/>
      <c r="B1345" s="12"/>
      <c r="C1345" s="12"/>
      <c r="D1345" s="12"/>
      <c r="E1345" s="13"/>
      <c r="F1345" s="18"/>
      <c r="G1345" s="12"/>
      <c r="H1345" s="14">
        <f>IF(OR($B1345="",$E1345=""),"",SUMIFS($E$6:$E1345,$B$6:$B1345,$B1345,$C$6:$C1345,"Crédit")-SUMIFS($E$6:$E1345,$B$6:$B1345,$B1345,$C$6:$C1345,"Remboursement"))</f>
      </c>
    </row>
    <row r="1346" spans="1:8" x14ac:dyDescent="0.25">
      <c r="A1346" s="18"/>
      <c r="B1346" s="12"/>
      <c r="C1346" s="12"/>
      <c r="D1346" s="12"/>
      <c r="E1346" s="13"/>
      <c r="F1346" s="18"/>
      <c r="G1346" s="12"/>
      <c r="H1346" s="14">
        <f>IF(OR($B1346="",$E1346=""),"",SUMIFS($E$6:$E1346,$B$6:$B1346,$B1346,$C$6:$C1346,"Crédit")-SUMIFS($E$6:$E1346,$B$6:$B1346,$B1346,$C$6:$C1346,"Remboursement"))</f>
      </c>
    </row>
    <row r="1347" spans="1:8" x14ac:dyDescent="0.25">
      <c r="A1347" s="18"/>
      <c r="B1347" s="12"/>
      <c r="C1347" s="12"/>
      <c r="D1347" s="12"/>
      <c r="E1347" s="13"/>
      <c r="F1347" s="18"/>
      <c r="G1347" s="12"/>
      <c r="H1347" s="14">
        <f>IF(OR($B1347="",$E1347=""),"",SUMIFS($E$6:$E1347,$B$6:$B1347,$B1347,$C$6:$C1347,"Crédit")-SUMIFS($E$6:$E1347,$B$6:$B1347,$B1347,$C$6:$C1347,"Remboursement"))</f>
      </c>
    </row>
    <row r="1348" spans="1:8" x14ac:dyDescent="0.25">
      <c r="A1348" s="18"/>
      <c r="B1348" s="12"/>
      <c r="C1348" s="12"/>
      <c r="D1348" s="12"/>
      <c r="E1348" s="13"/>
      <c r="F1348" s="18"/>
      <c r="G1348" s="12"/>
      <c r="H1348" s="14">
        <f>IF(OR($B1348="",$E1348=""),"",SUMIFS($E$6:$E1348,$B$6:$B1348,$B1348,$C$6:$C1348,"Crédit")-SUMIFS($E$6:$E1348,$B$6:$B1348,$B1348,$C$6:$C1348,"Remboursement"))</f>
      </c>
    </row>
    <row r="1349" spans="1:8" x14ac:dyDescent="0.25">
      <c r="A1349" s="18"/>
      <c r="B1349" s="12"/>
      <c r="C1349" s="12"/>
      <c r="D1349" s="12"/>
      <c r="E1349" s="13"/>
      <c r="F1349" s="18"/>
      <c r="G1349" s="12"/>
      <c r="H1349" s="14">
        <f>IF(OR($B1349="",$E1349=""),"",SUMIFS($E$6:$E1349,$B$6:$B1349,$B1349,$C$6:$C1349,"Crédit")-SUMIFS($E$6:$E1349,$B$6:$B1349,$B1349,$C$6:$C1349,"Remboursement"))</f>
      </c>
    </row>
    <row r="1350" spans="1:8" x14ac:dyDescent="0.25">
      <c r="A1350" s="18"/>
      <c r="B1350" s="12"/>
      <c r="C1350" s="12"/>
      <c r="D1350" s="12"/>
      <c r="E1350" s="13"/>
      <c r="F1350" s="18"/>
      <c r="G1350" s="12"/>
      <c r="H1350" s="14">
        <f>IF(OR($B1350="",$E1350=""),"",SUMIFS($E$6:$E1350,$B$6:$B1350,$B1350,$C$6:$C1350,"Crédit")-SUMIFS($E$6:$E1350,$B$6:$B1350,$B1350,$C$6:$C1350,"Remboursement"))</f>
      </c>
    </row>
    <row r="1351" spans="1:8" x14ac:dyDescent="0.25">
      <c r="A1351" s="18"/>
      <c r="B1351" s="12"/>
      <c r="C1351" s="12"/>
      <c r="D1351" s="12"/>
      <c r="E1351" s="13"/>
      <c r="F1351" s="18"/>
      <c r="G1351" s="12"/>
      <c r="H1351" s="14">
        <f>IF(OR($B1351="",$E1351=""),"",SUMIFS($E$6:$E1351,$B$6:$B1351,$B1351,$C$6:$C1351,"Crédit")-SUMIFS($E$6:$E1351,$B$6:$B1351,$B1351,$C$6:$C1351,"Remboursement"))</f>
      </c>
    </row>
    <row r="1352" spans="1:8" x14ac:dyDescent="0.25">
      <c r="A1352" s="18"/>
      <c r="B1352" s="12"/>
      <c r="C1352" s="12"/>
      <c r="D1352" s="12"/>
      <c r="E1352" s="13"/>
      <c r="F1352" s="18"/>
      <c r="G1352" s="12"/>
      <c r="H1352" s="14">
        <f>IF(OR($B1352="",$E1352=""),"",SUMIFS($E$6:$E1352,$B$6:$B1352,$B1352,$C$6:$C1352,"Crédit")-SUMIFS($E$6:$E1352,$B$6:$B1352,$B1352,$C$6:$C1352,"Remboursement"))</f>
      </c>
    </row>
    <row r="1353" spans="1:8" x14ac:dyDescent="0.25">
      <c r="A1353" s="18"/>
      <c r="B1353" s="12"/>
      <c r="C1353" s="12"/>
      <c r="D1353" s="12"/>
      <c r="E1353" s="13"/>
      <c r="F1353" s="18"/>
      <c r="G1353" s="12"/>
      <c r="H1353" s="14">
        <f>IF(OR($B1353="",$E1353=""),"",SUMIFS($E$6:$E1353,$B$6:$B1353,$B1353,$C$6:$C1353,"Crédit")-SUMIFS($E$6:$E1353,$B$6:$B1353,$B1353,$C$6:$C1353,"Remboursement"))</f>
      </c>
    </row>
    <row r="1354" spans="1:8" x14ac:dyDescent="0.25">
      <c r="A1354" s="18"/>
      <c r="B1354" s="12"/>
      <c r="C1354" s="12"/>
      <c r="D1354" s="12"/>
      <c r="E1354" s="13"/>
      <c r="F1354" s="18"/>
      <c r="G1354" s="12"/>
      <c r="H1354" s="14">
        <f>IF(OR($B1354="",$E1354=""),"",SUMIFS($E$6:$E1354,$B$6:$B1354,$B1354,$C$6:$C1354,"Crédit")-SUMIFS($E$6:$E1354,$B$6:$B1354,$B1354,$C$6:$C1354,"Remboursement"))</f>
      </c>
    </row>
    <row r="1355" spans="1:8" x14ac:dyDescent="0.25">
      <c r="A1355" s="18"/>
      <c r="B1355" s="12"/>
      <c r="C1355" s="12"/>
      <c r="D1355" s="12"/>
      <c r="E1355" s="13"/>
      <c r="F1355" s="18"/>
      <c r="G1355" s="12"/>
      <c r="H1355" s="14">
        <f>IF(OR($B1355="",$E1355=""),"",SUMIFS($E$6:$E1355,$B$6:$B1355,$B1355,$C$6:$C1355,"Crédit")-SUMIFS($E$6:$E1355,$B$6:$B1355,$B1355,$C$6:$C1355,"Remboursement"))</f>
      </c>
    </row>
    <row r="1356" spans="1:8" x14ac:dyDescent="0.25">
      <c r="A1356" s="18"/>
      <c r="B1356" s="12"/>
      <c r="C1356" s="12"/>
      <c r="D1356" s="12"/>
      <c r="E1356" s="13"/>
      <c r="F1356" s="18"/>
      <c r="G1356" s="12"/>
      <c r="H1356" s="14">
        <f>IF(OR($B1356="",$E1356=""),"",SUMIFS($E$6:$E1356,$B$6:$B1356,$B1356,$C$6:$C1356,"Crédit")-SUMIFS($E$6:$E1356,$B$6:$B1356,$B1356,$C$6:$C1356,"Remboursement"))</f>
      </c>
    </row>
    <row r="1357" spans="1:8" x14ac:dyDescent="0.25">
      <c r="A1357" s="18"/>
      <c r="B1357" s="12"/>
      <c r="C1357" s="12"/>
      <c r="D1357" s="12"/>
      <c r="E1357" s="13"/>
      <c r="F1357" s="18"/>
      <c r="G1357" s="12"/>
      <c r="H1357" s="14">
        <f>IF(OR($B1357="",$E1357=""),"",SUMIFS($E$6:$E1357,$B$6:$B1357,$B1357,$C$6:$C1357,"Crédit")-SUMIFS($E$6:$E1357,$B$6:$B1357,$B1357,$C$6:$C1357,"Remboursement"))</f>
      </c>
    </row>
    <row r="1358" spans="1:8" x14ac:dyDescent="0.25">
      <c r="A1358" s="18"/>
      <c r="B1358" s="12"/>
      <c r="C1358" s="12"/>
      <c r="D1358" s="12"/>
      <c r="E1358" s="13"/>
      <c r="F1358" s="18"/>
      <c r="G1358" s="12"/>
      <c r="H1358" s="14">
        <f>IF(OR($B1358="",$E1358=""),"",SUMIFS($E$6:$E1358,$B$6:$B1358,$B1358,$C$6:$C1358,"Crédit")-SUMIFS($E$6:$E1358,$B$6:$B1358,$B1358,$C$6:$C1358,"Remboursement"))</f>
      </c>
    </row>
    <row r="1359" spans="1:8" x14ac:dyDescent="0.25">
      <c r="A1359" s="18"/>
      <c r="B1359" s="12"/>
      <c r="C1359" s="12"/>
      <c r="D1359" s="12"/>
      <c r="E1359" s="13"/>
      <c r="F1359" s="18"/>
      <c r="G1359" s="12"/>
      <c r="H1359" s="14">
        <f>IF(OR($B1359="",$E1359=""),"",SUMIFS($E$6:$E1359,$B$6:$B1359,$B1359,$C$6:$C1359,"Crédit")-SUMIFS($E$6:$E1359,$B$6:$B1359,$B1359,$C$6:$C1359,"Remboursement"))</f>
      </c>
    </row>
    <row r="1360" spans="1:8" x14ac:dyDescent="0.25">
      <c r="A1360" s="18"/>
      <c r="B1360" s="12"/>
      <c r="C1360" s="12"/>
      <c r="D1360" s="12"/>
      <c r="E1360" s="13"/>
      <c r="F1360" s="18"/>
      <c r="G1360" s="12"/>
      <c r="H1360" s="14">
        <f>IF(OR($B1360="",$E1360=""),"",SUMIFS($E$6:$E1360,$B$6:$B1360,$B1360,$C$6:$C1360,"Crédit")-SUMIFS($E$6:$E1360,$B$6:$B1360,$B1360,$C$6:$C1360,"Remboursement"))</f>
      </c>
    </row>
    <row r="1361" spans="1:8" x14ac:dyDescent="0.25">
      <c r="A1361" s="18"/>
      <c r="B1361" s="12"/>
      <c r="C1361" s="12"/>
      <c r="D1361" s="12"/>
      <c r="E1361" s="13"/>
      <c r="F1361" s="18"/>
      <c r="G1361" s="12"/>
      <c r="H1361" s="14">
        <f>IF(OR($B1361="",$E1361=""),"",SUMIFS($E$6:$E1361,$B$6:$B1361,$B1361,$C$6:$C1361,"Crédit")-SUMIFS($E$6:$E1361,$B$6:$B1361,$B1361,$C$6:$C1361,"Remboursement"))</f>
      </c>
    </row>
    <row r="1362" spans="1:8" x14ac:dyDescent="0.25">
      <c r="A1362" s="18"/>
      <c r="B1362" s="12"/>
      <c r="C1362" s="12"/>
      <c r="D1362" s="12"/>
      <c r="E1362" s="13"/>
      <c r="F1362" s="18"/>
      <c r="G1362" s="12"/>
      <c r="H1362" s="14">
        <f>IF(OR($B1362="",$E1362=""),"",SUMIFS($E$6:$E1362,$B$6:$B1362,$B1362,$C$6:$C1362,"Crédit")-SUMIFS($E$6:$E1362,$B$6:$B1362,$B1362,$C$6:$C1362,"Remboursement"))</f>
      </c>
    </row>
    <row r="1363" spans="1:8" x14ac:dyDescent="0.25">
      <c r="A1363" s="18"/>
      <c r="B1363" s="12"/>
      <c r="C1363" s="12"/>
      <c r="D1363" s="12"/>
      <c r="E1363" s="13"/>
      <c r="F1363" s="18"/>
      <c r="G1363" s="12"/>
      <c r="H1363" s="14">
        <f>IF(OR($B1363="",$E1363=""),"",SUMIFS($E$6:$E1363,$B$6:$B1363,$B1363,$C$6:$C1363,"Crédit")-SUMIFS($E$6:$E1363,$B$6:$B1363,$B1363,$C$6:$C1363,"Remboursement"))</f>
      </c>
    </row>
    <row r="1364" spans="1:8" x14ac:dyDescent="0.25">
      <c r="A1364" s="18"/>
      <c r="B1364" s="12"/>
      <c r="C1364" s="12"/>
      <c r="D1364" s="12"/>
      <c r="E1364" s="13"/>
      <c r="F1364" s="18"/>
      <c r="G1364" s="12"/>
      <c r="H1364" s="14">
        <f>IF(OR($B1364="",$E1364=""),"",SUMIFS($E$6:$E1364,$B$6:$B1364,$B1364,$C$6:$C1364,"Crédit")-SUMIFS($E$6:$E1364,$B$6:$B1364,$B1364,$C$6:$C1364,"Remboursement"))</f>
      </c>
    </row>
    <row r="1365" spans="1:8" x14ac:dyDescent="0.25">
      <c r="A1365" s="18"/>
      <c r="B1365" s="12"/>
      <c r="C1365" s="12"/>
      <c r="D1365" s="12"/>
      <c r="E1365" s="13"/>
      <c r="F1365" s="18"/>
      <c r="G1365" s="12"/>
      <c r="H1365" s="14">
        <f>IF(OR($B1365="",$E1365=""),"",SUMIFS($E$6:$E1365,$B$6:$B1365,$B1365,$C$6:$C1365,"Crédit")-SUMIFS($E$6:$E1365,$B$6:$B1365,$B1365,$C$6:$C1365,"Remboursement"))</f>
      </c>
    </row>
    <row r="1366" spans="1:8" x14ac:dyDescent="0.25">
      <c r="A1366" s="18"/>
      <c r="B1366" s="12"/>
      <c r="C1366" s="12"/>
      <c r="D1366" s="12"/>
      <c r="E1366" s="13"/>
      <c r="F1366" s="18"/>
      <c r="G1366" s="12"/>
      <c r="H1366" s="14">
        <f>IF(OR($B1366="",$E1366=""),"",SUMIFS($E$6:$E1366,$B$6:$B1366,$B1366,$C$6:$C1366,"Crédit")-SUMIFS($E$6:$E1366,$B$6:$B1366,$B1366,$C$6:$C1366,"Remboursement"))</f>
      </c>
    </row>
    <row r="1367" spans="1:8" x14ac:dyDescent="0.25">
      <c r="A1367" s="18"/>
      <c r="B1367" s="12"/>
      <c r="C1367" s="12"/>
      <c r="D1367" s="12"/>
      <c r="E1367" s="13"/>
      <c r="F1367" s="18"/>
      <c r="G1367" s="12"/>
      <c r="H1367" s="14">
        <f>IF(OR($B1367="",$E1367=""),"",SUMIFS($E$6:$E1367,$B$6:$B1367,$B1367,$C$6:$C1367,"Crédit")-SUMIFS($E$6:$E1367,$B$6:$B1367,$B1367,$C$6:$C1367,"Remboursement"))</f>
      </c>
    </row>
    <row r="1368" spans="1:8" x14ac:dyDescent="0.25">
      <c r="A1368" s="18"/>
      <c r="B1368" s="12"/>
      <c r="C1368" s="12"/>
      <c r="D1368" s="12"/>
      <c r="E1368" s="13"/>
      <c r="F1368" s="18"/>
      <c r="G1368" s="12"/>
      <c r="H1368" s="14">
        <f>IF(OR($B1368="",$E1368=""),"",SUMIFS($E$6:$E1368,$B$6:$B1368,$B1368,$C$6:$C1368,"Crédit")-SUMIFS($E$6:$E1368,$B$6:$B1368,$B1368,$C$6:$C1368,"Remboursement"))</f>
      </c>
    </row>
    <row r="1369" spans="1:8" x14ac:dyDescent="0.25">
      <c r="A1369" s="18"/>
      <c r="B1369" s="12"/>
      <c r="C1369" s="12"/>
      <c r="D1369" s="12"/>
      <c r="E1369" s="13"/>
      <c r="F1369" s="18"/>
      <c r="G1369" s="12"/>
      <c r="H1369" s="14">
        <f>IF(OR($B1369="",$E1369=""),"",SUMIFS($E$6:$E1369,$B$6:$B1369,$B1369,$C$6:$C1369,"Crédit")-SUMIFS($E$6:$E1369,$B$6:$B1369,$B1369,$C$6:$C1369,"Remboursement"))</f>
      </c>
    </row>
    <row r="1370" spans="1:8" x14ac:dyDescent="0.25">
      <c r="A1370" s="18"/>
      <c r="B1370" s="12"/>
      <c r="C1370" s="12"/>
      <c r="D1370" s="12"/>
      <c r="E1370" s="13"/>
      <c r="F1370" s="18"/>
      <c r="G1370" s="12"/>
      <c r="H1370" s="14">
        <f>IF(OR($B1370="",$E1370=""),"",SUMIFS($E$6:$E1370,$B$6:$B1370,$B1370,$C$6:$C1370,"Crédit")-SUMIFS($E$6:$E1370,$B$6:$B1370,$B1370,$C$6:$C1370,"Remboursement"))</f>
      </c>
    </row>
    <row r="1371" spans="1:8" x14ac:dyDescent="0.25">
      <c r="A1371" s="18"/>
      <c r="B1371" s="12"/>
      <c r="C1371" s="12"/>
      <c r="D1371" s="12"/>
      <c r="E1371" s="13"/>
      <c r="F1371" s="18"/>
      <c r="G1371" s="12"/>
      <c r="H1371" s="14">
        <f>IF(OR($B1371="",$E1371=""),"",SUMIFS($E$6:$E1371,$B$6:$B1371,$B1371,$C$6:$C1371,"Crédit")-SUMIFS($E$6:$E1371,$B$6:$B1371,$B1371,$C$6:$C1371,"Remboursement"))</f>
      </c>
    </row>
    <row r="1372" spans="1:8" x14ac:dyDescent="0.25">
      <c r="A1372" s="18"/>
      <c r="B1372" s="12"/>
      <c r="C1372" s="12"/>
      <c r="D1372" s="12"/>
      <c r="E1372" s="13"/>
      <c r="F1372" s="18"/>
      <c r="G1372" s="12"/>
      <c r="H1372" s="14">
        <f>IF(OR($B1372="",$E1372=""),"",SUMIFS($E$6:$E1372,$B$6:$B1372,$B1372,$C$6:$C1372,"Crédit")-SUMIFS($E$6:$E1372,$B$6:$B1372,$B1372,$C$6:$C1372,"Remboursement"))</f>
      </c>
    </row>
    <row r="1373" spans="1:8" x14ac:dyDescent="0.25">
      <c r="A1373" s="18"/>
      <c r="B1373" s="12"/>
      <c r="C1373" s="12"/>
      <c r="D1373" s="12"/>
      <c r="E1373" s="13"/>
      <c r="F1373" s="18"/>
      <c r="G1373" s="12"/>
      <c r="H1373" s="14">
        <f>IF(OR($B1373="",$E1373=""),"",SUMIFS($E$6:$E1373,$B$6:$B1373,$B1373,$C$6:$C1373,"Crédit")-SUMIFS($E$6:$E1373,$B$6:$B1373,$B1373,$C$6:$C1373,"Remboursement"))</f>
      </c>
    </row>
    <row r="1374" spans="1:8" x14ac:dyDescent="0.25">
      <c r="A1374" s="18"/>
      <c r="B1374" s="12"/>
      <c r="C1374" s="12"/>
      <c r="D1374" s="12"/>
      <c r="E1374" s="13"/>
      <c r="F1374" s="18"/>
      <c r="G1374" s="12"/>
      <c r="H1374" s="14">
        <f>IF(OR($B1374="",$E1374=""),"",SUMIFS($E$6:$E1374,$B$6:$B1374,$B1374,$C$6:$C1374,"Crédit")-SUMIFS($E$6:$E1374,$B$6:$B1374,$B1374,$C$6:$C1374,"Remboursement"))</f>
      </c>
    </row>
    <row r="1375" spans="1:8" x14ac:dyDescent="0.25">
      <c r="A1375" s="18"/>
      <c r="B1375" s="12"/>
      <c r="C1375" s="12"/>
      <c r="D1375" s="12"/>
      <c r="E1375" s="13"/>
      <c r="F1375" s="18"/>
      <c r="G1375" s="12"/>
      <c r="H1375" s="14">
        <f>IF(OR($B1375="",$E1375=""),"",SUMIFS($E$6:$E1375,$B$6:$B1375,$B1375,$C$6:$C1375,"Crédit")-SUMIFS($E$6:$E1375,$B$6:$B1375,$B1375,$C$6:$C1375,"Remboursement"))</f>
      </c>
    </row>
    <row r="1376" spans="1:8" x14ac:dyDescent="0.25">
      <c r="A1376" s="18"/>
      <c r="B1376" s="12"/>
      <c r="C1376" s="12"/>
      <c r="D1376" s="12"/>
      <c r="E1376" s="13"/>
      <c r="F1376" s="18"/>
      <c r="G1376" s="12"/>
      <c r="H1376" s="14">
        <f>IF(OR($B1376="",$E1376=""),"",SUMIFS($E$6:$E1376,$B$6:$B1376,$B1376,$C$6:$C1376,"Crédit")-SUMIFS($E$6:$E1376,$B$6:$B1376,$B1376,$C$6:$C1376,"Remboursement"))</f>
      </c>
    </row>
    <row r="1377" spans="1:8" x14ac:dyDescent="0.25">
      <c r="A1377" s="18"/>
      <c r="B1377" s="12"/>
      <c r="C1377" s="12"/>
      <c r="D1377" s="12"/>
      <c r="E1377" s="13"/>
      <c r="F1377" s="18"/>
      <c r="G1377" s="12"/>
      <c r="H1377" s="14">
        <f>IF(OR($B1377="",$E1377=""),"",SUMIFS($E$6:$E1377,$B$6:$B1377,$B1377,$C$6:$C1377,"Crédit")-SUMIFS($E$6:$E1377,$B$6:$B1377,$B1377,$C$6:$C1377,"Remboursement"))</f>
      </c>
    </row>
    <row r="1378" spans="1:8" x14ac:dyDescent="0.25">
      <c r="A1378" s="18"/>
      <c r="B1378" s="12"/>
      <c r="C1378" s="12"/>
      <c r="D1378" s="12"/>
      <c r="E1378" s="13"/>
      <c r="F1378" s="18"/>
      <c r="G1378" s="12"/>
      <c r="H1378" s="14">
        <f>IF(OR($B1378="",$E1378=""),"",SUMIFS($E$6:$E1378,$B$6:$B1378,$B1378,$C$6:$C1378,"Crédit")-SUMIFS($E$6:$E1378,$B$6:$B1378,$B1378,$C$6:$C1378,"Remboursement"))</f>
      </c>
    </row>
    <row r="1379" spans="1:8" x14ac:dyDescent="0.25">
      <c r="A1379" s="18"/>
      <c r="B1379" s="12"/>
      <c r="C1379" s="12"/>
      <c r="D1379" s="12"/>
      <c r="E1379" s="13"/>
      <c r="F1379" s="18"/>
      <c r="G1379" s="12"/>
      <c r="H1379" s="14">
        <f>IF(OR($B1379="",$E1379=""),"",SUMIFS($E$6:$E1379,$B$6:$B1379,$B1379,$C$6:$C1379,"Crédit")-SUMIFS($E$6:$E1379,$B$6:$B1379,$B1379,$C$6:$C1379,"Remboursement"))</f>
      </c>
    </row>
    <row r="1380" spans="1:8" x14ac:dyDescent="0.25">
      <c r="A1380" s="18"/>
      <c r="B1380" s="12"/>
      <c r="C1380" s="12"/>
      <c r="D1380" s="12"/>
      <c r="E1380" s="13"/>
      <c r="F1380" s="18"/>
      <c r="G1380" s="12"/>
      <c r="H1380" s="14">
        <f>IF(OR($B1380="",$E1380=""),"",SUMIFS($E$6:$E1380,$B$6:$B1380,$B1380,$C$6:$C1380,"Crédit")-SUMIFS($E$6:$E1380,$B$6:$B1380,$B1380,$C$6:$C1380,"Remboursement"))</f>
      </c>
    </row>
    <row r="1381" spans="1:8" x14ac:dyDescent="0.25">
      <c r="A1381" s="18"/>
      <c r="B1381" s="12"/>
      <c r="C1381" s="12"/>
      <c r="D1381" s="12"/>
      <c r="E1381" s="13"/>
      <c r="F1381" s="18"/>
      <c r="G1381" s="12"/>
      <c r="H1381" s="14">
        <f>IF(OR($B1381="",$E1381=""),"",SUMIFS($E$6:$E1381,$B$6:$B1381,$B1381,$C$6:$C1381,"Crédit")-SUMIFS($E$6:$E1381,$B$6:$B1381,$B1381,$C$6:$C1381,"Remboursement"))</f>
      </c>
    </row>
    <row r="1382" spans="1:8" x14ac:dyDescent="0.25">
      <c r="A1382" s="18"/>
      <c r="B1382" s="12"/>
      <c r="C1382" s="12"/>
      <c r="D1382" s="12"/>
      <c r="E1382" s="13"/>
      <c r="F1382" s="18"/>
      <c r="G1382" s="12"/>
      <c r="H1382" s="14">
        <f>IF(OR($B1382="",$E1382=""),"",SUMIFS($E$6:$E1382,$B$6:$B1382,$B1382,$C$6:$C1382,"Crédit")-SUMIFS($E$6:$E1382,$B$6:$B1382,$B1382,$C$6:$C1382,"Remboursement"))</f>
      </c>
    </row>
    <row r="1383" spans="1:8" x14ac:dyDescent="0.25">
      <c r="A1383" s="18"/>
      <c r="B1383" s="12"/>
      <c r="C1383" s="12"/>
      <c r="D1383" s="12"/>
      <c r="E1383" s="13"/>
      <c r="F1383" s="18"/>
      <c r="G1383" s="12"/>
      <c r="H1383" s="14">
        <f>IF(OR($B1383="",$E1383=""),"",SUMIFS($E$6:$E1383,$B$6:$B1383,$B1383,$C$6:$C1383,"Crédit")-SUMIFS($E$6:$E1383,$B$6:$B1383,$B1383,$C$6:$C1383,"Remboursement"))</f>
      </c>
    </row>
    <row r="1384" spans="1:8" x14ac:dyDescent="0.25">
      <c r="A1384" s="18"/>
      <c r="B1384" s="12"/>
      <c r="C1384" s="12"/>
      <c r="D1384" s="12"/>
      <c r="E1384" s="13"/>
      <c r="F1384" s="18"/>
      <c r="G1384" s="12"/>
      <c r="H1384" s="14">
        <f>IF(OR($B1384="",$E1384=""),"",SUMIFS($E$6:$E1384,$B$6:$B1384,$B1384,$C$6:$C1384,"Crédit")-SUMIFS($E$6:$E1384,$B$6:$B1384,$B1384,$C$6:$C1384,"Remboursement"))</f>
      </c>
    </row>
    <row r="1385" spans="1:8" x14ac:dyDescent="0.25">
      <c r="A1385" s="18"/>
      <c r="B1385" s="12"/>
      <c r="C1385" s="12"/>
      <c r="D1385" s="12"/>
      <c r="E1385" s="13"/>
      <c r="F1385" s="18"/>
      <c r="G1385" s="12"/>
      <c r="H1385" s="14">
        <f>IF(OR($B1385="",$E1385=""),"",SUMIFS($E$6:$E1385,$B$6:$B1385,$B1385,$C$6:$C1385,"Crédit")-SUMIFS($E$6:$E1385,$B$6:$B1385,$B1385,$C$6:$C1385,"Remboursement"))</f>
      </c>
    </row>
    <row r="1386" spans="1:8" x14ac:dyDescent="0.25">
      <c r="A1386" s="18"/>
      <c r="B1386" s="12"/>
      <c r="C1386" s="12"/>
      <c r="D1386" s="12"/>
      <c r="E1386" s="13"/>
      <c r="F1386" s="18"/>
      <c r="G1386" s="12"/>
      <c r="H1386" s="14">
        <f>IF(OR($B1386="",$E1386=""),"",SUMIFS($E$6:$E1386,$B$6:$B1386,$B1386,$C$6:$C1386,"Crédit")-SUMIFS($E$6:$E1386,$B$6:$B1386,$B1386,$C$6:$C1386,"Remboursement"))</f>
      </c>
    </row>
    <row r="1387" spans="1:8" x14ac:dyDescent="0.25">
      <c r="A1387" s="18"/>
      <c r="B1387" s="12"/>
      <c r="C1387" s="12"/>
      <c r="D1387" s="12"/>
      <c r="E1387" s="13"/>
      <c r="F1387" s="18"/>
      <c r="G1387" s="12"/>
      <c r="H1387" s="14">
        <f>IF(OR($B1387="",$E1387=""),"",SUMIFS($E$6:$E1387,$B$6:$B1387,$B1387,$C$6:$C1387,"Crédit")-SUMIFS($E$6:$E1387,$B$6:$B1387,$B1387,$C$6:$C1387,"Remboursement"))</f>
      </c>
    </row>
    <row r="1388" spans="1:8" x14ac:dyDescent="0.25">
      <c r="A1388" s="18"/>
      <c r="B1388" s="12"/>
      <c r="C1388" s="12"/>
      <c r="D1388" s="12"/>
      <c r="E1388" s="13"/>
      <c r="F1388" s="18"/>
      <c r="G1388" s="12"/>
      <c r="H1388" s="14">
        <f>IF(OR($B1388="",$E1388=""),"",SUMIFS($E$6:$E1388,$B$6:$B1388,$B1388,$C$6:$C1388,"Crédit")-SUMIFS($E$6:$E1388,$B$6:$B1388,$B1388,$C$6:$C1388,"Remboursement"))</f>
      </c>
    </row>
    <row r="1389" spans="1:8" x14ac:dyDescent="0.25">
      <c r="A1389" s="18"/>
      <c r="B1389" s="12"/>
      <c r="C1389" s="12"/>
      <c r="D1389" s="12"/>
      <c r="E1389" s="13"/>
      <c r="F1389" s="18"/>
      <c r="G1389" s="12"/>
      <c r="H1389" s="14">
        <f>IF(OR($B1389="",$E1389=""),"",SUMIFS($E$6:$E1389,$B$6:$B1389,$B1389,$C$6:$C1389,"Crédit")-SUMIFS($E$6:$E1389,$B$6:$B1389,$B1389,$C$6:$C1389,"Remboursement"))</f>
      </c>
    </row>
    <row r="1390" spans="1:8" x14ac:dyDescent="0.25">
      <c r="A1390" s="18"/>
      <c r="B1390" s="12"/>
      <c r="C1390" s="12"/>
      <c r="D1390" s="12"/>
      <c r="E1390" s="13"/>
      <c r="F1390" s="18"/>
      <c r="G1390" s="12"/>
      <c r="H1390" s="14">
        <f>IF(OR($B1390="",$E1390=""),"",SUMIFS($E$6:$E1390,$B$6:$B1390,$B1390,$C$6:$C1390,"Crédit")-SUMIFS($E$6:$E1390,$B$6:$B1390,$B1390,$C$6:$C1390,"Remboursement"))</f>
      </c>
    </row>
    <row r="1391" spans="1:8" x14ac:dyDescent="0.25">
      <c r="A1391" s="18"/>
      <c r="B1391" s="12"/>
      <c r="C1391" s="12"/>
      <c r="D1391" s="12"/>
      <c r="E1391" s="13"/>
      <c r="F1391" s="18"/>
      <c r="G1391" s="12"/>
      <c r="H1391" s="14">
        <f>IF(OR($B1391="",$E1391=""),"",SUMIFS($E$6:$E1391,$B$6:$B1391,$B1391,$C$6:$C1391,"Crédit")-SUMIFS($E$6:$E1391,$B$6:$B1391,$B1391,$C$6:$C1391,"Remboursement"))</f>
      </c>
    </row>
    <row r="1392" spans="1:8" x14ac:dyDescent="0.25">
      <c r="A1392" s="18"/>
      <c r="B1392" s="12"/>
      <c r="C1392" s="12"/>
      <c r="D1392" s="12"/>
      <c r="E1392" s="13"/>
      <c r="F1392" s="18"/>
      <c r="G1392" s="12"/>
      <c r="H1392" s="14">
        <f>IF(OR($B1392="",$E1392=""),"",SUMIFS($E$6:$E1392,$B$6:$B1392,$B1392,$C$6:$C1392,"Crédit")-SUMIFS($E$6:$E1392,$B$6:$B1392,$B1392,$C$6:$C1392,"Remboursement"))</f>
      </c>
    </row>
    <row r="1393" spans="1:8" x14ac:dyDescent="0.25">
      <c r="A1393" s="18"/>
      <c r="B1393" s="12"/>
      <c r="C1393" s="12"/>
      <c r="D1393" s="12"/>
      <c r="E1393" s="13"/>
      <c r="F1393" s="18"/>
      <c r="G1393" s="12"/>
      <c r="H1393" s="14">
        <f>IF(OR($B1393="",$E1393=""),"",SUMIFS($E$6:$E1393,$B$6:$B1393,$B1393,$C$6:$C1393,"Crédit")-SUMIFS($E$6:$E1393,$B$6:$B1393,$B1393,$C$6:$C1393,"Remboursement"))</f>
      </c>
    </row>
    <row r="1394" spans="1:8" x14ac:dyDescent="0.25">
      <c r="A1394" s="18"/>
      <c r="B1394" s="12"/>
      <c r="C1394" s="12"/>
      <c r="D1394" s="12"/>
      <c r="E1394" s="13"/>
      <c r="F1394" s="18"/>
      <c r="G1394" s="12"/>
      <c r="H1394" s="14">
        <f>IF(OR($B1394="",$E1394=""),"",SUMIFS($E$6:$E1394,$B$6:$B1394,$B1394,$C$6:$C1394,"Crédit")-SUMIFS($E$6:$E1394,$B$6:$B1394,$B1394,$C$6:$C1394,"Remboursement"))</f>
      </c>
    </row>
    <row r="1395" spans="1:8" x14ac:dyDescent="0.25">
      <c r="A1395" s="18"/>
      <c r="B1395" s="12"/>
      <c r="C1395" s="12"/>
      <c r="D1395" s="12"/>
      <c r="E1395" s="13"/>
      <c r="F1395" s="18"/>
      <c r="G1395" s="12"/>
      <c r="H1395" s="14">
        <f>IF(OR($B1395="",$E1395=""),"",SUMIFS($E$6:$E1395,$B$6:$B1395,$B1395,$C$6:$C1395,"Crédit")-SUMIFS($E$6:$E1395,$B$6:$B1395,$B1395,$C$6:$C1395,"Remboursement"))</f>
      </c>
    </row>
    <row r="1396" spans="1:8" x14ac:dyDescent="0.25">
      <c r="A1396" s="18"/>
      <c r="B1396" s="12"/>
      <c r="C1396" s="12"/>
      <c r="D1396" s="12"/>
      <c r="E1396" s="13"/>
      <c r="F1396" s="18"/>
      <c r="G1396" s="12"/>
      <c r="H1396" s="14">
        <f>IF(OR($B1396="",$E1396=""),"",SUMIFS($E$6:$E1396,$B$6:$B1396,$B1396,$C$6:$C1396,"Crédit")-SUMIFS($E$6:$E1396,$B$6:$B1396,$B1396,$C$6:$C1396,"Remboursement"))</f>
      </c>
    </row>
    <row r="1397" spans="1:8" x14ac:dyDescent="0.25">
      <c r="A1397" s="18"/>
      <c r="B1397" s="12"/>
      <c r="C1397" s="12"/>
      <c r="D1397" s="12"/>
      <c r="E1397" s="13"/>
      <c r="F1397" s="18"/>
      <c r="G1397" s="12"/>
      <c r="H1397" s="14">
        <f>IF(OR($B1397="",$E1397=""),"",SUMIFS($E$6:$E1397,$B$6:$B1397,$B1397,$C$6:$C1397,"Crédit")-SUMIFS($E$6:$E1397,$B$6:$B1397,$B1397,$C$6:$C1397,"Remboursement"))</f>
      </c>
    </row>
    <row r="1398" spans="1:8" x14ac:dyDescent="0.25">
      <c r="A1398" s="18"/>
      <c r="B1398" s="12"/>
      <c r="C1398" s="12"/>
      <c r="D1398" s="12"/>
      <c r="E1398" s="13"/>
      <c r="F1398" s="18"/>
      <c r="G1398" s="12"/>
      <c r="H1398" s="14">
        <f>IF(OR($B1398="",$E1398=""),"",SUMIFS($E$6:$E1398,$B$6:$B1398,$B1398,$C$6:$C1398,"Crédit")-SUMIFS($E$6:$E1398,$B$6:$B1398,$B1398,$C$6:$C1398,"Remboursement"))</f>
      </c>
    </row>
    <row r="1399" spans="1:8" x14ac:dyDescent="0.25">
      <c r="A1399" s="18"/>
      <c r="B1399" s="12"/>
      <c r="C1399" s="12"/>
      <c r="D1399" s="12"/>
      <c r="E1399" s="13"/>
      <c r="F1399" s="18"/>
      <c r="G1399" s="12"/>
      <c r="H1399" s="14">
        <f>IF(OR($B1399="",$E1399=""),"",SUMIFS($E$6:$E1399,$B$6:$B1399,$B1399,$C$6:$C1399,"Crédit")-SUMIFS($E$6:$E1399,$B$6:$B1399,$B1399,$C$6:$C1399,"Remboursement"))</f>
      </c>
    </row>
    <row r="1400" spans="1:8" x14ac:dyDescent="0.25">
      <c r="A1400" s="18"/>
      <c r="B1400" s="12"/>
      <c r="C1400" s="12"/>
      <c r="D1400" s="12"/>
      <c r="E1400" s="13"/>
      <c r="F1400" s="18"/>
      <c r="G1400" s="12"/>
      <c r="H1400" s="14">
        <f>IF(OR($B1400="",$E1400=""),"",SUMIFS($E$6:$E1400,$B$6:$B1400,$B1400,$C$6:$C1400,"Crédit")-SUMIFS($E$6:$E1400,$B$6:$B1400,$B1400,$C$6:$C1400,"Remboursement"))</f>
      </c>
    </row>
    <row r="1401" spans="1:8" x14ac:dyDescent="0.25">
      <c r="A1401" s="18"/>
      <c r="B1401" s="12"/>
      <c r="C1401" s="12"/>
      <c r="D1401" s="12"/>
      <c r="E1401" s="13"/>
      <c r="F1401" s="18"/>
      <c r="G1401" s="12"/>
      <c r="H1401" s="14">
        <f>IF(OR($B1401="",$E1401=""),"",SUMIFS($E$6:$E1401,$B$6:$B1401,$B1401,$C$6:$C1401,"Crédit")-SUMIFS($E$6:$E1401,$B$6:$B1401,$B1401,$C$6:$C1401,"Remboursement"))</f>
      </c>
    </row>
    <row r="1402" spans="1:8" x14ac:dyDescent="0.25">
      <c r="A1402" s="18"/>
      <c r="B1402" s="12"/>
      <c r="C1402" s="12"/>
      <c r="D1402" s="12"/>
      <c r="E1402" s="13"/>
      <c r="F1402" s="18"/>
      <c r="G1402" s="12"/>
      <c r="H1402" s="14">
        <f>IF(OR($B1402="",$E1402=""),"",SUMIFS($E$6:$E1402,$B$6:$B1402,$B1402,$C$6:$C1402,"Crédit")-SUMIFS($E$6:$E1402,$B$6:$B1402,$B1402,$C$6:$C1402,"Remboursement"))</f>
      </c>
    </row>
    <row r="1403" spans="1:8" x14ac:dyDescent="0.25">
      <c r="A1403" s="18"/>
      <c r="B1403" s="12"/>
      <c r="C1403" s="12"/>
      <c r="D1403" s="12"/>
      <c r="E1403" s="13"/>
      <c r="F1403" s="18"/>
      <c r="G1403" s="12"/>
      <c r="H1403" s="14">
        <f>IF(OR($B1403="",$E1403=""),"",SUMIFS($E$6:$E1403,$B$6:$B1403,$B1403,$C$6:$C1403,"Crédit")-SUMIFS($E$6:$E1403,$B$6:$B1403,$B1403,$C$6:$C1403,"Remboursement"))</f>
      </c>
    </row>
    <row r="1404" spans="1:8" x14ac:dyDescent="0.25">
      <c r="A1404" s="18"/>
      <c r="B1404" s="12"/>
      <c r="C1404" s="12"/>
      <c r="D1404" s="12"/>
      <c r="E1404" s="13"/>
      <c r="F1404" s="18"/>
      <c r="G1404" s="12"/>
      <c r="H1404" s="14">
        <f>IF(OR($B1404="",$E1404=""),"",SUMIFS($E$6:$E1404,$B$6:$B1404,$B1404,$C$6:$C1404,"Crédit")-SUMIFS($E$6:$E1404,$B$6:$B1404,$B1404,$C$6:$C1404,"Remboursement"))</f>
      </c>
    </row>
    <row r="1405" spans="1:8" x14ac:dyDescent="0.25">
      <c r="A1405" s="18"/>
      <c r="B1405" s="12"/>
      <c r="C1405" s="12"/>
      <c r="D1405" s="12"/>
      <c r="E1405" s="13"/>
      <c r="F1405" s="18"/>
      <c r="G1405" s="12"/>
      <c r="H1405" s="14">
        <f>IF(OR($B1405="",$E1405=""),"",SUMIFS($E$6:$E1405,$B$6:$B1405,$B1405,$C$6:$C1405,"Crédit")-SUMIFS($E$6:$E1405,$B$6:$B1405,$B1405,$C$6:$C1405,"Remboursement"))</f>
      </c>
    </row>
    <row r="1406" spans="1:8" x14ac:dyDescent="0.25">
      <c r="A1406" s="18"/>
      <c r="B1406" s="12"/>
      <c r="C1406" s="12"/>
      <c r="D1406" s="12"/>
      <c r="E1406" s="13"/>
      <c r="F1406" s="18"/>
      <c r="G1406" s="12"/>
      <c r="H1406" s="14">
        <f>IF(OR($B1406="",$E1406=""),"",SUMIFS($E$6:$E1406,$B$6:$B1406,$B1406,$C$6:$C1406,"Crédit")-SUMIFS($E$6:$E1406,$B$6:$B1406,$B1406,$C$6:$C1406,"Remboursement"))</f>
      </c>
    </row>
    <row r="1407" spans="1:8" x14ac:dyDescent="0.25">
      <c r="A1407" s="18"/>
      <c r="B1407" s="12"/>
      <c r="C1407" s="12"/>
      <c r="D1407" s="12"/>
      <c r="E1407" s="13"/>
      <c r="F1407" s="18"/>
      <c r="G1407" s="12"/>
      <c r="H1407" s="14">
        <f>IF(OR($B1407="",$E1407=""),"",SUMIFS($E$6:$E1407,$B$6:$B1407,$B1407,$C$6:$C1407,"Crédit")-SUMIFS($E$6:$E1407,$B$6:$B1407,$B1407,$C$6:$C1407,"Remboursement"))</f>
      </c>
    </row>
    <row r="1408" spans="1:8" x14ac:dyDescent="0.25">
      <c r="A1408" s="18"/>
      <c r="B1408" s="12"/>
      <c r="C1408" s="12"/>
      <c r="D1408" s="12"/>
      <c r="E1408" s="13"/>
      <c r="F1408" s="18"/>
      <c r="G1408" s="12"/>
      <c r="H1408" s="14">
        <f>IF(OR($B1408="",$E1408=""),"",SUMIFS($E$6:$E1408,$B$6:$B1408,$B1408,$C$6:$C1408,"Crédit")-SUMIFS($E$6:$E1408,$B$6:$B1408,$B1408,$C$6:$C1408,"Remboursement"))</f>
      </c>
    </row>
    <row r="1409" spans="1:8" x14ac:dyDescent="0.25">
      <c r="A1409" s="18"/>
      <c r="B1409" s="12"/>
      <c r="C1409" s="12"/>
      <c r="D1409" s="12"/>
      <c r="E1409" s="13"/>
      <c r="F1409" s="18"/>
      <c r="G1409" s="12"/>
      <c r="H1409" s="14">
        <f>IF(OR($B1409="",$E1409=""),"",SUMIFS($E$6:$E1409,$B$6:$B1409,$B1409,$C$6:$C1409,"Crédit")-SUMIFS($E$6:$E1409,$B$6:$B1409,$B1409,$C$6:$C1409,"Remboursement"))</f>
      </c>
    </row>
    <row r="1410" spans="1:8" x14ac:dyDescent="0.25">
      <c r="A1410" s="18"/>
      <c r="B1410" s="12"/>
      <c r="C1410" s="12"/>
      <c r="D1410" s="12"/>
      <c r="E1410" s="13"/>
      <c r="F1410" s="18"/>
      <c r="G1410" s="12"/>
      <c r="H1410" s="14">
        <f>IF(OR($B1410="",$E1410=""),"",SUMIFS($E$6:$E1410,$B$6:$B1410,$B1410,$C$6:$C1410,"Crédit")-SUMIFS($E$6:$E1410,$B$6:$B1410,$B1410,$C$6:$C1410,"Remboursement"))</f>
      </c>
    </row>
    <row r="1411" spans="1:8" x14ac:dyDescent="0.25">
      <c r="A1411" s="18"/>
      <c r="B1411" s="12"/>
      <c r="C1411" s="12"/>
      <c r="D1411" s="12"/>
      <c r="E1411" s="13"/>
      <c r="F1411" s="18"/>
      <c r="G1411" s="12"/>
      <c r="H1411" s="14">
        <f>IF(OR($B1411="",$E1411=""),"",SUMIFS($E$6:$E1411,$B$6:$B1411,$B1411,$C$6:$C1411,"Crédit")-SUMIFS($E$6:$E1411,$B$6:$B1411,$B1411,$C$6:$C1411,"Remboursement"))</f>
      </c>
    </row>
    <row r="1412" spans="1:8" x14ac:dyDescent="0.25">
      <c r="A1412" s="18"/>
      <c r="B1412" s="12"/>
      <c r="C1412" s="12"/>
      <c r="D1412" s="12"/>
      <c r="E1412" s="13"/>
      <c r="F1412" s="18"/>
      <c r="G1412" s="12"/>
      <c r="H1412" s="14">
        <f>IF(OR($B1412="",$E1412=""),"",SUMIFS($E$6:$E1412,$B$6:$B1412,$B1412,$C$6:$C1412,"Crédit")-SUMIFS($E$6:$E1412,$B$6:$B1412,$B1412,$C$6:$C1412,"Remboursement"))</f>
      </c>
    </row>
    <row r="1413" spans="1:8" x14ac:dyDescent="0.25">
      <c r="A1413" s="18"/>
      <c r="B1413" s="12"/>
      <c r="C1413" s="12"/>
      <c r="D1413" s="12"/>
      <c r="E1413" s="13"/>
      <c r="F1413" s="18"/>
      <c r="G1413" s="12"/>
      <c r="H1413" s="14">
        <f>IF(OR($B1413="",$E1413=""),"",SUMIFS($E$6:$E1413,$B$6:$B1413,$B1413,$C$6:$C1413,"Crédit")-SUMIFS($E$6:$E1413,$B$6:$B1413,$B1413,$C$6:$C1413,"Remboursement"))</f>
      </c>
    </row>
    <row r="1414" spans="1:8" x14ac:dyDescent="0.25">
      <c r="A1414" s="18"/>
      <c r="B1414" s="12"/>
      <c r="C1414" s="12"/>
      <c r="D1414" s="12"/>
      <c r="E1414" s="13"/>
      <c r="F1414" s="18"/>
      <c r="G1414" s="12"/>
      <c r="H1414" s="14">
        <f>IF(OR($B1414="",$E1414=""),"",SUMIFS($E$6:$E1414,$B$6:$B1414,$B1414,$C$6:$C1414,"Crédit")-SUMIFS($E$6:$E1414,$B$6:$B1414,$B1414,$C$6:$C1414,"Remboursement"))</f>
      </c>
    </row>
    <row r="1415" spans="1:8" x14ac:dyDescent="0.25">
      <c r="A1415" s="18"/>
      <c r="B1415" s="12"/>
      <c r="C1415" s="12"/>
      <c r="D1415" s="12"/>
      <c r="E1415" s="13"/>
      <c r="F1415" s="18"/>
      <c r="G1415" s="12"/>
      <c r="H1415" s="14">
        <f>IF(OR($B1415="",$E1415=""),"",SUMIFS($E$6:$E1415,$B$6:$B1415,$B1415,$C$6:$C1415,"Crédit")-SUMIFS($E$6:$E1415,$B$6:$B1415,$B1415,$C$6:$C1415,"Remboursement"))</f>
      </c>
    </row>
    <row r="1416" spans="1:8" x14ac:dyDescent="0.25">
      <c r="A1416" s="18"/>
      <c r="B1416" s="12"/>
      <c r="C1416" s="12"/>
      <c r="D1416" s="12"/>
      <c r="E1416" s="13"/>
      <c r="F1416" s="18"/>
      <c r="G1416" s="12"/>
      <c r="H1416" s="14">
        <f>IF(OR($B1416="",$E1416=""),"",SUMIFS($E$6:$E1416,$B$6:$B1416,$B1416,$C$6:$C1416,"Crédit")-SUMIFS($E$6:$E1416,$B$6:$B1416,$B1416,$C$6:$C1416,"Remboursement"))</f>
      </c>
    </row>
    <row r="1417" spans="1:8" x14ac:dyDescent="0.25">
      <c r="A1417" s="18"/>
      <c r="B1417" s="12"/>
      <c r="C1417" s="12"/>
      <c r="D1417" s="12"/>
      <c r="E1417" s="13"/>
      <c r="F1417" s="18"/>
      <c r="G1417" s="12"/>
      <c r="H1417" s="14">
        <f>IF(OR($B1417="",$E1417=""),"",SUMIFS($E$6:$E1417,$B$6:$B1417,$B1417,$C$6:$C1417,"Crédit")-SUMIFS($E$6:$E1417,$B$6:$B1417,$B1417,$C$6:$C1417,"Remboursement"))</f>
      </c>
    </row>
    <row r="1418" spans="1:8" x14ac:dyDescent="0.25">
      <c r="A1418" s="18"/>
      <c r="B1418" s="12"/>
      <c r="C1418" s="12"/>
      <c r="D1418" s="12"/>
      <c r="E1418" s="13"/>
      <c r="F1418" s="18"/>
      <c r="G1418" s="12"/>
      <c r="H1418" s="14">
        <f>IF(OR($B1418="",$E1418=""),"",SUMIFS($E$6:$E1418,$B$6:$B1418,$B1418,$C$6:$C1418,"Crédit")-SUMIFS($E$6:$E1418,$B$6:$B1418,$B1418,$C$6:$C1418,"Remboursement"))</f>
      </c>
    </row>
    <row r="1419" spans="1:8" x14ac:dyDescent="0.25">
      <c r="A1419" s="18"/>
      <c r="B1419" s="12"/>
      <c r="C1419" s="12"/>
      <c r="D1419" s="12"/>
      <c r="E1419" s="13"/>
      <c r="F1419" s="18"/>
      <c r="G1419" s="12"/>
      <c r="H1419" s="14">
        <f>IF(OR($B1419="",$E1419=""),"",SUMIFS($E$6:$E1419,$B$6:$B1419,$B1419,$C$6:$C1419,"Crédit")-SUMIFS($E$6:$E1419,$B$6:$B1419,$B1419,$C$6:$C1419,"Remboursement"))</f>
      </c>
    </row>
    <row r="1420" spans="1:8" x14ac:dyDescent="0.25">
      <c r="A1420" s="18"/>
      <c r="B1420" s="12"/>
      <c r="C1420" s="12"/>
      <c r="D1420" s="12"/>
      <c r="E1420" s="13"/>
      <c r="F1420" s="18"/>
      <c r="G1420" s="12"/>
      <c r="H1420" s="14">
        <f>IF(OR($B1420="",$E1420=""),"",SUMIFS($E$6:$E1420,$B$6:$B1420,$B1420,$C$6:$C1420,"Crédit")-SUMIFS($E$6:$E1420,$B$6:$B1420,$B1420,$C$6:$C1420,"Remboursement"))</f>
      </c>
    </row>
    <row r="1421" spans="1:8" x14ac:dyDescent="0.25">
      <c r="A1421" s="18"/>
      <c r="B1421" s="12"/>
      <c r="C1421" s="12"/>
      <c r="D1421" s="12"/>
      <c r="E1421" s="13"/>
      <c r="F1421" s="18"/>
      <c r="G1421" s="12"/>
      <c r="H1421" s="14">
        <f>IF(OR($B1421="",$E1421=""),"",SUMIFS($E$6:$E1421,$B$6:$B1421,$B1421,$C$6:$C1421,"Crédit")-SUMIFS($E$6:$E1421,$B$6:$B1421,$B1421,$C$6:$C1421,"Remboursement"))</f>
      </c>
    </row>
    <row r="1422" spans="1:8" x14ac:dyDescent="0.25">
      <c r="A1422" s="18"/>
      <c r="B1422" s="12"/>
      <c r="C1422" s="12"/>
      <c r="D1422" s="12"/>
      <c r="E1422" s="13"/>
      <c r="F1422" s="18"/>
      <c r="G1422" s="12"/>
      <c r="H1422" s="14">
        <f>IF(OR($B1422="",$E1422=""),"",SUMIFS($E$6:$E1422,$B$6:$B1422,$B1422,$C$6:$C1422,"Crédit")-SUMIFS($E$6:$E1422,$B$6:$B1422,$B1422,$C$6:$C1422,"Remboursement"))</f>
      </c>
    </row>
    <row r="1423" spans="1:8" x14ac:dyDescent="0.25">
      <c r="A1423" s="18"/>
      <c r="B1423" s="12"/>
      <c r="C1423" s="12"/>
      <c r="D1423" s="12"/>
      <c r="E1423" s="13"/>
      <c r="F1423" s="18"/>
      <c r="G1423" s="12"/>
      <c r="H1423" s="14">
        <f>IF(OR($B1423="",$E1423=""),"",SUMIFS($E$6:$E1423,$B$6:$B1423,$B1423,$C$6:$C1423,"Crédit")-SUMIFS($E$6:$E1423,$B$6:$B1423,$B1423,$C$6:$C1423,"Remboursement"))</f>
      </c>
    </row>
    <row r="1424" spans="1:8" x14ac:dyDescent="0.25">
      <c r="A1424" s="18"/>
      <c r="B1424" s="12"/>
      <c r="C1424" s="12"/>
      <c r="D1424" s="12"/>
      <c r="E1424" s="13"/>
      <c r="F1424" s="18"/>
      <c r="G1424" s="12"/>
      <c r="H1424" s="14">
        <f>IF(OR($B1424="",$E1424=""),"",SUMIFS($E$6:$E1424,$B$6:$B1424,$B1424,$C$6:$C1424,"Crédit")-SUMIFS($E$6:$E1424,$B$6:$B1424,$B1424,$C$6:$C1424,"Remboursement"))</f>
      </c>
    </row>
    <row r="1425" spans="1:8" x14ac:dyDescent="0.25">
      <c r="A1425" s="18"/>
      <c r="B1425" s="12"/>
      <c r="C1425" s="12"/>
      <c r="D1425" s="12"/>
      <c r="E1425" s="13"/>
      <c r="F1425" s="18"/>
      <c r="G1425" s="12"/>
      <c r="H1425" s="14">
        <f>IF(OR($B1425="",$E1425=""),"",SUMIFS($E$6:$E1425,$B$6:$B1425,$B1425,$C$6:$C1425,"Crédit")-SUMIFS($E$6:$E1425,$B$6:$B1425,$B1425,$C$6:$C1425,"Remboursement"))</f>
      </c>
    </row>
    <row r="1426" spans="1:8" x14ac:dyDescent="0.25">
      <c r="A1426" s="18"/>
      <c r="B1426" s="12"/>
      <c r="C1426" s="12"/>
      <c r="D1426" s="12"/>
      <c r="E1426" s="13"/>
      <c r="F1426" s="18"/>
      <c r="G1426" s="12"/>
      <c r="H1426" s="14">
        <f>IF(OR($B1426="",$E1426=""),"",SUMIFS($E$6:$E1426,$B$6:$B1426,$B1426,$C$6:$C1426,"Crédit")-SUMIFS($E$6:$E1426,$B$6:$B1426,$B1426,$C$6:$C1426,"Remboursement"))</f>
      </c>
    </row>
    <row r="1427" spans="1:8" x14ac:dyDescent="0.25">
      <c r="A1427" s="18"/>
      <c r="B1427" s="12"/>
      <c r="C1427" s="12"/>
      <c r="D1427" s="12"/>
      <c r="E1427" s="13"/>
      <c r="F1427" s="18"/>
      <c r="G1427" s="12"/>
      <c r="H1427" s="14">
        <f>IF(OR($B1427="",$E1427=""),"",SUMIFS($E$6:$E1427,$B$6:$B1427,$B1427,$C$6:$C1427,"Crédit")-SUMIFS($E$6:$E1427,$B$6:$B1427,$B1427,$C$6:$C1427,"Remboursement"))</f>
      </c>
    </row>
    <row r="1428" spans="1:8" x14ac:dyDescent="0.25">
      <c r="A1428" s="18"/>
      <c r="B1428" s="12"/>
      <c r="C1428" s="12"/>
      <c r="D1428" s="12"/>
      <c r="E1428" s="13"/>
      <c r="F1428" s="18"/>
      <c r="G1428" s="12"/>
      <c r="H1428" s="14">
        <f>IF(OR($B1428="",$E1428=""),"",SUMIFS($E$6:$E1428,$B$6:$B1428,$B1428,$C$6:$C1428,"Crédit")-SUMIFS($E$6:$E1428,$B$6:$B1428,$B1428,$C$6:$C1428,"Remboursement"))</f>
      </c>
    </row>
    <row r="1429" spans="1:8" x14ac:dyDescent="0.25">
      <c r="A1429" s="18"/>
      <c r="B1429" s="12"/>
      <c r="C1429" s="12"/>
      <c r="D1429" s="12"/>
      <c r="E1429" s="13"/>
      <c r="F1429" s="18"/>
      <c r="G1429" s="12"/>
      <c r="H1429" s="14">
        <f>IF(OR($B1429="",$E1429=""),"",SUMIFS($E$6:$E1429,$B$6:$B1429,$B1429,$C$6:$C1429,"Crédit")-SUMIFS($E$6:$E1429,$B$6:$B1429,$B1429,$C$6:$C1429,"Remboursement"))</f>
      </c>
    </row>
    <row r="1430" spans="1:8" x14ac:dyDescent="0.25">
      <c r="A1430" s="18"/>
      <c r="B1430" s="12"/>
      <c r="C1430" s="12"/>
      <c r="D1430" s="12"/>
      <c r="E1430" s="13"/>
      <c r="F1430" s="18"/>
      <c r="G1430" s="12"/>
      <c r="H1430" s="14">
        <f>IF(OR($B1430="",$E1430=""),"",SUMIFS($E$6:$E1430,$B$6:$B1430,$B1430,$C$6:$C1430,"Crédit")-SUMIFS($E$6:$E1430,$B$6:$B1430,$B1430,$C$6:$C1430,"Remboursement"))</f>
      </c>
    </row>
    <row r="1431" spans="1:8" x14ac:dyDescent="0.25">
      <c r="A1431" s="18"/>
      <c r="B1431" s="12"/>
      <c r="C1431" s="12"/>
      <c r="D1431" s="12"/>
      <c r="E1431" s="13"/>
      <c r="F1431" s="18"/>
      <c r="G1431" s="12"/>
      <c r="H1431" s="14">
        <f>IF(OR($B1431="",$E1431=""),"",SUMIFS($E$6:$E1431,$B$6:$B1431,$B1431,$C$6:$C1431,"Crédit")-SUMIFS($E$6:$E1431,$B$6:$B1431,$B1431,$C$6:$C1431,"Remboursement"))</f>
      </c>
    </row>
    <row r="1432" spans="1:8" x14ac:dyDescent="0.25">
      <c r="A1432" s="18"/>
      <c r="B1432" s="12"/>
      <c r="C1432" s="12"/>
      <c r="D1432" s="12"/>
      <c r="E1432" s="13"/>
      <c r="F1432" s="18"/>
      <c r="G1432" s="12"/>
      <c r="H1432" s="14">
        <f>IF(OR($B1432="",$E1432=""),"",SUMIFS($E$6:$E1432,$B$6:$B1432,$B1432,$C$6:$C1432,"Crédit")-SUMIFS($E$6:$E1432,$B$6:$B1432,$B1432,$C$6:$C1432,"Remboursement"))</f>
      </c>
    </row>
    <row r="1433" spans="1:8" x14ac:dyDescent="0.25">
      <c r="A1433" s="18"/>
      <c r="B1433" s="12"/>
      <c r="C1433" s="12"/>
      <c r="D1433" s="12"/>
      <c r="E1433" s="13"/>
      <c r="F1433" s="18"/>
      <c r="G1433" s="12"/>
      <c r="H1433" s="14">
        <f>IF(OR($B1433="",$E1433=""),"",SUMIFS($E$6:$E1433,$B$6:$B1433,$B1433,$C$6:$C1433,"Crédit")-SUMIFS($E$6:$E1433,$B$6:$B1433,$B1433,$C$6:$C1433,"Remboursement"))</f>
      </c>
    </row>
    <row r="1434" spans="1:8" x14ac:dyDescent="0.25">
      <c r="A1434" s="18"/>
      <c r="B1434" s="12"/>
      <c r="C1434" s="12"/>
      <c r="D1434" s="12"/>
      <c r="E1434" s="13"/>
      <c r="F1434" s="18"/>
      <c r="G1434" s="12"/>
      <c r="H1434" s="14">
        <f>IF(OR($B1434="",$E1434=""),"",SUMIFS($E$6:$E1434,$B$6:$B1434,$B1434,$C$6:$C1434,"Crédit")-SUMIFS($E$6:$E1434,$B$6:$B1434,$B1434,$C$6:$C1434,"Remboursement"))</f>
      </c>
    </row>
    <row r="1435" spans="1:8" x14ac:dyDescent="0.25">
      <c r="A1435" s="18"/>
      <c r="B1435" s="12"/>
      <c r="C1435" s="12"/>
      <c r="D1435" s="12"/>
      <c r="E1435" s="13"/>
      <c r="F1435" s="18"/>
      <c r="G1435" s="12"/>
      <c r="H1435" s="14">
        <f>IF(OR($B1435="",$E1435=""),"",SUMIFS($E$6:$E1435,$B$6:$B1435,$B1435,$C$6:$C1435,"Crédit")-SUMIFS($E$6:$E1435,$B$6:$B1435,$B1435,$C$6:$C1435,"Remboursement"))</f>
      </c>
    </row>
    <row r="1436" spans="1:8" x14ac:dyDescent="0.25">
      <c r="A1436" s="18"/>
      <c r="B1436" s="12"/>
      <c r="C1436" s="12"/>
      <c r="D1436" s="12"/>
      <c r="E1436" s="13"/>
      <c r="F1436" s="18"/>
      <c r="G1436" s="12"/>
      <c r="H1436" s="14">
        <f>IF(OR($B1436="",$E1436=""),"",SUMIFS($E$6:$E1436,$B$6:$B1436,$B1436,$C$6:$C1436,"Crédit")-SUMIFS($E$6:$E1436,$B$6:$B1436,$B1436,$C$6:$C1436,"Remboursement"))</f>
      </c>
    </row>
    <row r="1437" spans="1:8" x14ac:dyDescent="0.25">
      <c r="A1437" s="18"/>
      <c r="B1437" s="12"/>
      <c r="C1437" s="12"/>
      <c r="D1437" s="12"/>
      <c r="E1437" s="13"/>
      <c r="F1437" s="18"/>
      <c r="G1437" s="12"/>
      <c r="H1437" s="14">
        <f>IF(OR($B1437="",$E1437=""),"",SUMIFS($E$6:$E1437,$B$6:$B1437,$B1437,$C$6:$C1437,"Crédit")-SUMIFS($E$6:$E1437,$B$6:$B1437,$B1437,$C$6:$C1437,"Remboursement"))</f>
      </c>
    </row>
    <row r="1438" spans="1:8" x14ac:dyDescent="0.25">
      <c r="A1438" s="18"/>
      <c r="B1438" s="12"/>
      <c r="C1438" s="12"/>
      <c r="D1438" s="12"/>
      <c r="E1438" s="13"/>
      <c r="F1438" s="18"/>
      <c r="G1438" s="12"/>
      <c r="H1438" s="14">
        <f>IF(OR($B1438="",$E1438=""),"",SUMIFS($E$6:$E1438,$B$6:$B1438,$B1438,$C$6:$C1438,"Crédit")-SUMIFS($E$6:$E1438,$B$6:$B1438,$B1438,$C$6:$C1438,"Remboursement"))</f>
      </c>
    </row>
    <row r="1439" spans="1:8" x14ac:dyDescent="0.25">
      <c r="A1439" s="18"/>
      <c r="B1439" s="12"/>
      <c r="C1439" s="12"/>
      <c r="D1439" s="12"/>
      <c r="E1439" s="13"/>
      <c r="F1439" s="18"/>
      <c r="G1439" s="12"/>
      <c r="H1439" s="14">
        <f>IF(OR($B1439="",$E1439=""),"",SUMIFS($E$6:$E1439,$B$6:$B1439,$B1439,$C$6:$C1439,"Crédit")-SUMIFS($E$6:$E1439,$B$6:$B1439,$B1439,$C$6:$C1439,"Remboursement"))</f>
      </c>
    </row>
    <row r="1440" spans="1:8" x14ac:dyDescent="0.25">
      <c r="A1440" s="18"/>
      <c r="B1440" s="12"/>
      <c r="C1440" s="12"/>
      <c r="D1440" s="12"/>
      <c r="E1440" s="13"/>
      <c r="F1440" s="18"/>
      <c r="G1440" s="12"/>
      <c r="H1440" s="14">
        <f>IF(OR($B1440="",$E1440=""),"",SUMIFS($E$6:$E1440,$B$6:$B1440,$B1440,$C$6:$C1440,"Crédit")-SUMIFS($E$6:$E1440,$B$6:$B1440,$B1440,$C$6:$C1440,"Remboursement"))</f>
      </c>
    </row>
    <row r="1441" spans="1:8" x14ac:dyDescent="0.25">
      <c r="A1441" s="18"/>
      <c r="B1441" s="12"/>
      <c r="C1441" s="12"/>
      <c r="D1441" s="12"/>
      <c r="E1441" s="13"/>
      <c r="F1441" s="18"/>
      <c r="G1441" s="12"/>
      <c r="H1441" s="14">
        <f>IF(OR($B1441="",$E1441=""),"",SUMIFS($E$6:$E1441,$B$6:$B1441,$B1441,$C$6:$C1441,"Crédit")-SUMIFS($E$6:$E1441,$B$6:$B1441,$B1441,$C$6:$C1441,"Remboursement"))</f>
      </c>
    </row>
    <row r="1442" spans="1:8" x14ac:dyDescent="0.25">
      <c r="A1442" s="18"/>
      <c r="B1442" s="12"/>
      <c r="C1442" s="12"/>
      <c r="D1442" s="12"/>
      <c r="E1442" s="13"/>
      <c r="F1442" s="18"/>
      <c r="G1442" s="12"/>
      <c r="H1442" s="14">
        <f>IF(OR($B1442="",$E1442=""),"",SUMIFS($E$6:$E1442,$B$6:$B1442,$B1442,$C$6:$C1442,"Crédit")-SUMIFS($E$6:$E1442,$B$6:$B1442,$B1442,$C$6:$C1442,"Remboursement"))</f>
      </c>
    </row>
    <row r="1443" spans="1:8" x14ac:dyDescent="0.25">
      <c r="A1443" s="18"/>
      <c r="B1443" s="12"/>
      <c r="C1443" s="12"/>
      <c r="D1443" s="12"/>
      <c r="E1443" s="13"/>
      <c r="F1443" s="18"/>
      <c r="G1443" s="12"/>
      <c r="H1443" s="14">
        <f>IF(OR($B1443="",$E1443=""),"",SUMIFS($E$6:$E1443,$B$6:$B1443,$B1443,$C$6:$C1443,"Crédit")-SUMIFS($E$6:$E1443,$B$6:$B1443,$B1443,$C$6:$C1443,"Remboursement"))</f>
      </c>
    </row>
    <row r="1444" spans="1:8" x14ac:dyDescent="0.25">
      <c r="A1444" s="18"/>
      <c r="B1444" s="12"/>
      <c r="C1444" s="12"/>
      <c r="D1444" s="12"/>
      <c r="E1444" s="13"/>
      <c r="F1444" s="18"/>
      <c r="G1444" s="12"/>
      <c r="H1444" s="14">
        <f>IF(OR($B1444="",$E1444=""),"",SUMIFS($E$6:$E1444,$B$6:$B1444,$B1444,$C$6:$C1444,"Crédit")-SUMIFS($E$6:$E1444,$B$6:$B1444,$B1444,$C$6:$C1444,"Remboursement"))</f>
      </c>
    </row>
    <row r="1445" spans="1:8" x14ac:dyDescent="0.25">
      <c r="A1445" s="18"/>
      <c r="B1445" s="12"/>
      <c r="C1445" s="12"/>
      <c r="D1445" s="12"/>
      <c r="E1445" s="13"/>
      <c r="F1445" s="18"/>
      <c r="G1445" s="12"/>
      <c r="H1445" s="14">
        <f>IF(OR($B1445="",$E1445=""),"",SUMIFS($E$6:$E1445,$B$6:$B1445,$B1445,$C$6:$C1445,"Crédit")-SUMIFS($E$6:$E1445,$B$6:$B1445,$B1445,$C$6:$C1445,"Remboursement"))</f>
      </c>
    </row>
    <row r="1446" spans="1:8" x14ac:dyDescent="0.25">
      <c r="A1446" s="18"/>
      <c r="B1446" s="12"/>
      <c r="C1446" s="12"/>
      <c r="D1446" s="12"/>
      <c r="E1446" s="13"/>
      <c r="F1446" s="18"/>
      <c r="G1446" s="12"/>
      <c r="H1446" s="14">
        <f>IF(OR($B1446="",$E1446=""),"",SUMIFS($E$6:$E1446,$B$6:$B1446,$B1446,$C$6:$C1446,"Crédit")-SUMIFS($E$6:$E1446,$B$6:$B1446,$B1446,$C$6:$C1446,"Remboursement"))</f>
      </c>
    </row>
    <row r="1447" spans="1:8" x14ac:dyDescent="0.25">
      <c r="A1447" s="18"/>
      <c r="B1447" s="12"/>
      <c r="C1447" s="12"/>
      <c r="D1447" s="12"/>
      <c r="E1447" s="13"/>
      <c r="F1447" s="18"/>
      <c r="G1447" s="12"/>
      <c r="H1447" s="14">
        <f>IF(OR($B1447="",$E1447=""),"",SUMIFS($E$6:$E1447,$B$6:$B1447,$B1447,$C$6:$C1447,"Crédit")-SUMIFS($E$6:$E1447,$B$6:$B1447,$B1447,$C$6:$C1447,"Remboursement"))</f>
      </c>
    </row>
    <row r="1448" spans="1:8" x14ac:dyDescent="0.25">
      <c r="A1448" s="18"/>
      <c r="B1448" s="12"/>
      <c r="C1448" s="12"/>
      <c r="D1448" s="12"/>
      <c r="E1448" s="13"/>
      <c r="F1448" s="18"/>
      <c r="G1448" s="12"/>
      <c r="H1448" s="14">
        <f>IF(OR($B1448="",$E1448=""),"",SUMIFS($E$6:$E1448,$B$6:$B1448,$B1448,$C$6:$C1448,"Crédit")-SUMIFS($E$6:$E1448,$B$6:$B1448,$B1448,$C$6:$C1448,"Remboursement"))</f>
      </c>
    </row>
    <row r="1449" spans="1:8" x14ac:dyDescent="0.25">
      <c r="A1449" s="18"/>
      <c r="B1449" s="12"/>
      <c r="C1449" s="12"/>
      <c r="D1449" s="12"/>
      <c r="E1449" s="13"/>
      <c r="F1449" s="18"/>
      <c r="G1449" s="12"/>
      <c r="H1449" s="14">
        <f>IF(OR($B1449="",$E1449=""),"",SUMIFS($E$6:$E1449,$B$6:$B1449,$B1449,$C$6:$C1449,"Crédit")-SUMIFS($E$6:$E1449,$B$6:$B1449,$B1449,$C$6:$C1449,"Remboursement"))</f>
      </c>
    </row>
    <row r="1450" spans="1:8" x14ac:dyDescent="0.25">
      <c r="A1450" s="18"/>
      <c r="B1450" s="12"/>
      <c r="C1450" s="12"/>
      <c r="D1450" s="12"/>
      <c r="E1450" s="13"/>
      <c r="F1450" s="18"/>
      <c r="G1450" s="12"/>
      <c r="H1450" s="14">
        <f>IF(OR($B1450="",$E1450=""),"",SUMIFS($E$6:$E1450,$B$6:$B1450,$B1450,$C$6:$C1450,"Crédit")-SUMIFS($E$6:$E1450,$B$6:$B1450,$B1450,$C$6:$C1450,"Remboursement"))</f>
      </c>
    </row>
    <row r="1451" spans="1:8" x14ac:dyDescent="0.25">
      <c r="A1451" s="18"/>
      <c r="B1451" s="12"/>
      <c r="C1451" s="12"/>
      <c r="D1451" s="12"/>
      <c r="E1451" s="13"/>
      <c r="F1451" s="18"/>
      <c r="G1451" s="12"/>
      <c r="H1451" s="14">
        <f>IF(OR($B1451="",$E1451=""),"",SUMIFS($E$6:$E1451,$B$6:$B1451,$B1451,$C$6:$C1451,"Crédit")-SUMIFS($E$6:$E1451,$B$6:$B1451,$B1451,$C$6:$C1451,"Remboursement"))</f>
      </c>
    </row>
    <row r="1452" spans="1:8" x14ac:dyDescent="0.25">
      <c r="A1452" s="18"/>
      <c r="B1452" s="12"/>
      <c r="C1452" s="12"/>
      <c r="D1452" s="12"/>
      <c r="E1452" s="13"/>
      <c r="F1452" s="18"/>
      <c r="G1452" s="12"/>
      <c r="H1452" s="14">
        <f>IF(OR($B1452="",$E1452=""),"",SUMIFS($E$6:$E1452,$B$6:$B1452,$B1452,$C$6:$C1452,"Crédit")-SUMIFS($E$6:$E1452,$B$6:$B1452,$B1452,$C$6:$C1452,"Remboursement"))</f>
      </c>
    </row>
    <row r="1453" spans="1:8" x14ac:dyDescent="0.25">
      <c r="A1453" s="18"/>
      <c r="B1453" s="12"/>
      <c r="C1453" s="12"/>
      <c r="D1453" s="12"/>
      <c r="E1453" s="13"/>
      <c r="F1453" s="18"/>
      <c r="G1453" s="12"/>
      <c r="H1453" s="14">
        <f>IF(OR($B1453="",$E1453=""),"",SUMIFS($E$6:$E1453,$B$6:$B1453,$B1453,$C$6:$C1453,"Crédit")-SUMIFS($E$6:$E1453,$B$6:$B1453,$B1453,$C$6:$C1453,"Remboursement"))</f>
      </c>
    </row>
    <row r="1454" spans="1:8" x14ac:dyDescent="0.25">
      <c r="A1454" s="18"/>
      <c r="B1454" s="12"/>
      <c r="C1454" s="12"/>
      <c r="D1454" s="12"/>
      <c r="E1454" s="13"/>
      <c r="F1454" s="18"/>
      <c r="G1454" s="12"/>
      <c r="H1454" s="14">
        <f>IF(OR($B1454="",$E1454=""),"",SUMIFS($E$6:$E1454,$B$6:$B1454,$B1454,$C$6:$C1454,"Crédit")-SUMIFS($E$6:$E1454,$B$6:$B1454,$B1454,$C$6:$C1454,"Remboursement"))</f>
      </c>
    </row>
    <row r="1455" spans="1:8" x14ac:dyDescent="0.25">
      <c r="A1455" s="18"/>
      <c r="B1455" s="12"/>
      <c r="C1455" s="12"/>
      <c r="D1455" s="12"/>
      <c r="E1455" s="13"/>
      <c r="F1455" s="18"/>
      <c r="G1455" s="12"/>
      <c r="H1455" s="14">
        <f>IF(OR($B1455="",$E1455=""),"",SUMIFS($E$6:$E1455,$B$6:$B1455,$B1455,$C$6:$C1455,"Crédit")-SUMIFS($E$6:$E1455,$B$6:$B1455,$B1455,$C$6:$C1455,"Remboursement"))</f>
      </c>
    </row>
    <row r="1456" spans="1:8" x14ac:dyDescent="0.25">
      <c r="A1456" s="18"/>
      <c r="B1456" s="12"/>
      <c r="C1456" s="12"/>
      <c r="D1456" s="12"/>
      <c r="E1456" s="13"/>
      <c r="F1456" s="18"/>
      <c r="G1456" s="12"/>
      <c r="H1456" s="14">
        <f>IF(OR($B1456="",$E1456=""),"",SUMIFS($E$6:$E1456,$B$6:$B1456,$B1456,$C$6:$C1456,"Crédit")-SUMIFS($E$6:$E1456,$B$6:$B1456,$B1456,$C$6:$C1456,"Remboursement"))</f>
      </c>
    </row>
    <row r="1457" spans="1:8" x14ac:dyDescent="0.25">
      <c r="A1457" s="18"/>
      <c r="B1457" s="12"/>
      <c r="C1457" s="12"/>
      <c r="D1457" s="12"/>
      <c r="E1457" s="13"/>
      <c r="F1457" s="18"/>
      <c r="G1457" s="12"/>
      <c r="H1457" s="14">
        <f>IF(OR($B1457="",$E1457=""),"",SUMIFS($E$6:$E1457,$B$6:$B1457,$B1457,$C$6:$C1457,"Crédit")-SUMIFS($E$6:$E1457,$B$6:$B1457,$B1457,$C$6:$C1457,"Remboursement"))</f>
      </c>
    </row>
    <row r="1458" spans="1:8" x14ac:dyDescent="0.25">
      <c r="A1458" s="18"/>
      <c r="B1458" s="12"/>
      <c r="C1458" s="12"/>
      <c r="D1458" s="12"/>
      <c r="E1458" s="13"/>
      <c r="F1458" s="18"/>
      <c r="G1458" s="12"/>
      <c r="H1458" s="14">
        <f>IF(OR($B1458="",$E1458=""),"",SUMIFS($E$6:$E1458,$B$6:$B1458,$B1458,$C$6:$C1458,"Crédit")-SUMIFS($E$6:$E1458,$B$6:$B1458,$B1458,$C$6:$C1458,"Remboursement"))</f>
      </c>
    </row>
    <row r="1459" spans="1:8" x14ac:dyDescent="0.25">
      <c r="A1459" s="18"/>
      <c r="B1459" s="12"/>
      <c r="C1459" s="12"/>
      <c r="D1459" s="12"/>
      <c r="E1459" s="13"/>
      <c r="F1459" s="18"/>
      <c r="G1459" s="12"/>
      <c r="H1459" s="14">
        <f>IF(OR($B1459="",$E1459=""),"",SUMIFS($E$6:$E1459,$B$6:$B1459,$B1459,$C$6:$C1459,"Crédit")-SUMIFS($E$6:$E1459,$B$6:$B1459,$B1459,$C$6:$C1459,"Remboursement"))</f>
      </c>
    </row>
    <row r="1460" spans="1:8" x14ac:dyDescent="0.25">
      <c r="A1460" s="18"/>
      <c r="B1460" s="12"/>
      <c r="C1460" s="12"/>
      <c r="D1460" s="12"/>
      <c r="E1460" s="13"/>
      <c r="F1460" s="18"/>
      <c r="G1460" s="12"/>
      <c r="H1460" s="14">
        <f>IF(OR($B1460="",$E1460=""),"",SUMIFS($E$6:$E1460,$B$6:$B1460,$B1460,$C$6:$C1460,"Crédit")-SUMIFS($E$6:$E1460,$B$6:$B1460,$B1460,$C$6:$C1460,"Remboursement"))</f>
      </c>
    </row>
    <row r="1461" spans="1:8" x14ac:dyDescent="0.25">
      <c r="A1461" s="18"/>
      <c r="B1461" s="12"/>
      <c r="C1461" s="12"/>
      <c r="D1461" s="12"/>
      <c r="E1461" s="13"/>
      <c r="F1461" s="18"/>
      <c r="G1461" s="12"/>
      <c r="H1461" s="14">
        <f>IF(OR($B1461="",$E1461=""),"",SUMIFS($E$6:$E1461,$B$6:$B1461,$B1461,$C$6:$C1461,"Crédit")-SUMIFS($E$6:$E1461,$B$6:$B1461,$B1461,$C$6:$C1461,"Remboursement"))</f>
      </c>
    </row>
    <row r="1462" spans="1:8" x14ac:dyDescent="0.25">
      <c r="A1462" s="18"/>
      <c r="B1462" s="12"/>
      <c r="C1462" s="12"/>
      <c r="D1462" s="12"/>
      <c r="E1462" s="13"/>
      <c r="F1462" s="18"/>
      <c r="G1462" s="12"/>
      <c r="H1462" s="14">
        <f>IF(OR($B1462="",$E1462=""),"",SUMIFS($E$6:$E1462,$B$6:$B1462,$B1462,$C$6:$C1462,"Crédit")-SUMIFS($E$6:$E1462,$B$6:$B1462,$B1462,$C$6:$C1462,"Remboursement"))</f>
      </c>
    </row>
    <row r="1463" spans="1:8" x14ac:dyDescent="0.25">
      <c r="A1463" s="18"/>
      <c r="B1463" s="12"/>
      <c r="C1463" s="12"/>
      <c r="D1463" s="12"/>
      <c r="E1463" s="13"/>
      <c r="F1463" s="18"/>
      <c r="G1463" s="12"/>
      <c r="H1463" s="14">
        <f>IF(OR($B1463="",$E1463=""),"",SUMIFS($E$6:$E1463,$B$6:$B1463,$B1463,$C$6:$C1463,"Crédit")-SUMIFS($E$6:$E1463,$B$6:$B1463,$B1463,$C$6:$C1463,"Remboursement"))</f>
      </c>
    </row>
    <row r="1464" spans="1:8" x14ac:dyDescent="0.25">
      <c r="A1464" s="18"/>
      <c r="B1464" s="12"/>
      <c r="C1464" s="12"/>
      <c r="D1464" s="12"/>
      <c r="E1464" s="13"/>
      <c r="F1464" s="18"/>
      <c r="G1464" s="12"/>
      <c r="H1464" s="14">
        <f>IF(OR($B1464="",$E1464=""),"",SUMIFS($E$6:$E1464,$B$6:$B1464,$B1464,$C$6:$C1464,"Crédit")-SUMIFS($E$6:$E1464,$B$6:$B1464,$B1464,$C$6:$C1464,"Remboursement"))</f>
      </c>
    </row>
    <row r="1465" spans="1:8" x14ac:dyDescent="0.25">
      <c r="A1465" s="18"/>
      <c r="B1465" s="12"/>
      <c r="C1465" s="12"/>
      <c r="D1465" s="12"/>
      <c r="E1465" s="13"/>
      <c r="F1465" s="18"/>
      <c r="G1465" s="12"/>
      <c r="H1465" s="14">
        <f>IF(OR($B1465="",$E1465=""),"",SUMIFS($E$6:$E1465,$B$6:$B1465,$B1465,$C$6:$C1465,"Crédit")-SUMIFS($E$6:$E1465,$B$6:$B1465,$B1465,$C$6:$C1465,"Remboursement"))</f>
      </c>
    </row>
    <row r="1466" spans="1:8" x14ac:dyDescent="0.25">
      <c r="A1466" s="18"/>
      <c r="B1466" s="12"/>
      <c r="C1466" s="12"/>
      <c r="D1466" s="12"/>
      <c r="E1466" s="13"/>
      <c r="F1466" s="18"/>
      <c r="G1466" s="12"/>
      <c r="H1466" s="14">
        <f>IF(OR($B1466="",$E1466=""),"",SUMIFS($E$6:$E1466,$B$6:$B1466,$B1466,$C$6:$C1466,"Crédit")-SUMIFS($E$6:$E1466,$B$6:$B1466,$B1466,$C$6:$C1466,"Remboursement"))</f>
      </c>
    </row>
    <row r="1467" spans="1:8" x14ac:dyDescent="0.25">
      <c r="A1467" s="18"/>
      <c r="B1467" s="12"/>
      <c r="C1467" s="12"/>
      <c r="D1467" s="12"/>
      <c r="E1467" s="13"/>
      <c r="F1467" s="18"/>
      <c r="G1467" s="12"/>
      <c r="H1467" s="14">
        <f>IF(OR($B1467="",$E1467=""),"",SUMIFS($E$6:$E1467,$B$6:$B1467,$B1467,$C$6:$C1467,"Crédit")-SUMIFS($E$6:$E1467,$B$6:$B1467,$B1467,$C$6:$C1467,"Remboursement"))</f>
      </c>
    </row>
    <row r="1468" spans="1:8" x14ac:dyDescent="0.25">
      <c r="A1468" s="18"/>
      <c r="B1468" s="12"/>
      <c r="C1468" s="12"/>
      <c r="D1468" s="12"/>
      <c r="E1468" s="13"/>
      <c r="F1468" s="18"/>
      <c r="G1468" s="12"/>
      <c r="H1468" s="14">
        <f>IF(OR($B1468="",$E1468=""),"",SUMIFS($E$6:$E1468,$B$6:$B1468,$B1468,$C$6:$C1468,"Crédit")-SUMIFS($E$6:$E1468,$B$6:$B1468,$B1468,$C$6:$C1468,"Remboursement"))</f>
      </c>
    </row>
    <row r="1469" spans="1:8" x14ac:dyDescent="0.25">
      <c r="A1469" s="18"/>
      <c r="B1469" s="12"/>
      <c r="C1469" s="12"/>
      <c r="D1469" s="12"/>
      <c r="E1469" s="13"/>
      <c r="F1469" s="18"/>
      <c r="G1469" s="12"/>
      <c r="H1469" s="14">
        <f>IF(OR($B1469="",$E1469=""),"",SUMIFS($E$6:$E1469,$B$6:$B1469,$B1469,$C$6:$C1469,"Crédit")-SUMIFS($E$6:$E1469,$B$6:$B1469,$B1469,$C$6:$C1469,"Remboursement"))</f>
      </c>
    </row>
    <row r="1470" spans="1:8" x14ac:dyDescent="0.25">
      <c r="A1470" s="18"/>
      <c r="B1470" s="12"/>
      <c r="C1470" s="12"/>
      <c r="D1470" s="12"/>
      <c r="E1470" s="13"/>
      <c r="F1470" s="18"/>
      <c r="G1470" s="12"/>
      <c r="H1470" s="14">
        <f>IF(OR($B1470="",$E1470=""),"",SUMIFS($E$6:$E1470,$B$6:$B1470,$B1470,$C$6:$C1470,"Crédit")-SUMIFS($E$6:$E1470,$B$6:$B1470,$B1470,$C$6:$C1470,"Remboursement"))</f>
      </c>
    </row>
    <row r="1471" spans="1:8" x14ac:dyDescent="0.25">
      <c r="A1471" s="18"/>
      <c r="B1471" s="12"/>
      <c r="C1471" s="12"/>
      <c r="D1471" s="12"/>
      <c r="E1471" s="13"/>
      <c r="F1471" s="18"/>
      <c r="G1471" s="12"/>
      <c r="H1471" s="14">
        <f>IF(OR($B1471="",$E1471=""),"",SUMIFS($E$6:$E1471,$B$6:$B1471,$B1471,$C$6:$C1471,"Crédit")-SUMIFS($E$6:$E1471,$B$6:$B1471,$B1471,$C$6:$C1471,"Remboursement"))</f>
      </c>
    </row>
    <row r="1472" spans="1:8" x14ac:dyDescent="0.25">
      <c r="A1472" s="18"/>
      <c r="B1472" s="12"/>
      <c r="C1472" s="12"/>
      <c r="D1472" s="12"/>
      <c r="E1472" s="13"/>
      <c r="F1472" s="18"/>
      <c r="G1472" s="12"/>
      <c r="H1472" s="14">
        <f>IF(OR($B1472="",$E1472=""),"",SUMIFS($E$6:$E1472,$B$6:$B1472,$B1472,$C$6:$C1472,"Crédit")-SUMIFS($E$6:$E1472,$B$6:$B1472,$B1472,$C$6:$C1472,"Remboursement"))</f>
      </c>
    </row>
    <row r="1473" spans="1:8" x14ac:dyDescent="0.25">
      <c r="A1473" s="18"/>
      <c r="B1473" s="12"/>
      <c r="C1473" s="12"/>
      <c r="D1473" s="12"/>
      <c r="E1473" s="13"/>
      <c r="F1473" s="18"/>
      <c r="G1473" s="12"/>
      <c r="H1473" s="14">
        <f>IF(OR($B1473="",$E1473=""),"",SUMIFS($E$6:$E1473,$B$6:$B1473,$B1473,$C$6:$C1473,"Crédit")-SUMIFS($E$6:$E1473,$B$6:$B1473,$B1473,$C$6:$C1473,"Remboursement"))</f>
      </c>
    </row>
    <row r="1474" spans="1:8" x14ac:dyDescent="0.25">
      <c r="A1474" s="18"/>
      <c r="B1474" s="12"/>
      <c r="C1474" s="12"/>
      <c r="D1474" s="12"/>
      <c r="E1474" s="13"/>
      <c r="F1474" s="18"/>
      <c r="G1474" s="12"/>
      <c r="H1474" s="14">
        <f>IF(OR($B1474="",$E1474=""),"",SUMIFS($E$6:$E1474,$B$6:$B1474,$B1474,$C$6:$C1474,"Crédit")-SUMIFS($E$6:$E1474,$B$6:$B1474,$B1474,$C$6:$C1474,"Remboursement"))</f>
      </c>
    </row>
    <row r="1475" spans="1:8" x14ac:dyDescent="0.25">
      <c r="A1475" s="18"/>
      <c r="B1475" s="12"/>
      <c r="C1475" s="12"/>
      <c r="D1475" s="12"/>
      <c r="E1475" s="13"/>
      <c r="F1475" s="18"/>
      <c r="G1475" s="12"/>
      <c r="H1475" s="14">
        <f>IF(OR($B1475="",$E1475=""),"",SUMIFS($E$6:$E1475,$B$6:$B1475,$B1475,$C$6:$C1475,"Crédit")-SUMIFS($E$6:$E1475,$B$6:$B1475,$B1475,$C$6:$C1475,"Remboursement"))</f>
      </c>
    </row>
    <row r="1476" spans="1:8" x14ac:dyDescent="0.25">
      <c r="A1476" s="18"/>
      <c r="B1476" s="12"/>
      <c r="C1476" s="12"/>
      <c r="D1476" s="12"/>
      <c r="E1476" s="13"/>
      <c r="F1476" s="18"/>
      <c r="G1476" s="12"/>
      <c r="H1476" s="14">
        <f>IF(OR($B1476="",$E1476=""),"",SUMIFS($E$6:$E1476,$B$6:$B1476,$B1476,$C$6:$C1476,"Crédit")-SUMIFS($E$6:$E1476,$B$6:$B1476,$B1476,$C$6:$C1476,"Remboursement"))</f>
      </c>
    </row>
    <row r="1477" spans="1:8" x14ac:dyDescent="0.25">
      <c r="A1477" s="18"/>
      <c r="B1477" s="12"/>
      <c r="C1477" s="12"/>
      <c r="D1477" s="12"/>
      <c r="E1477" s="13"/>
      <c r="F1477" s="18"/>
      <c r="G1477" s="12"/>
      <c r="H1477" s="14">
        <f>IF(OR($B1477="",$E1477=""),"",SUMIFS($E$6:$E1477,$B$6:$B1477,$B1477,$C$6:$C1477,"Crédit")-SUMIFS($E$6:$E1477,$B$6:$B1477,$B1477,$C$6:$C1477,"Remboursement"))</f>
      </c>
    </row>
    <row r="1478" spans="1:8" x14ac:dyDescent="0.25">
      <c r="A1478" s="18"/>
      <c r="B1478" s="12"/>
      <c r="C1478" s="12"/>
      <c r="D1478" s="12"/>
      <c r="E1478" s="13"/>
      <c r="F1478" s="18"/>
      <c r="G1478" s="12"/>
      <c r="H1478" s="14">
        <f>IF(OR($B1478="",$E1478=""),"",SUMIFS($E$6:$E1478,$B$6:$B1478,$B1478,$C$6:$C1478,"Crédit")-SUMIFS($E$6:$E1478,$B$6:$B1478,$B1478,$C$6:$C1478,"Remboursement"))</f>
      </c>
    </row>
    <row r="1479" spans="1:8" x14ac:dyDescent="0.25">
      <c r="A1479" s="18"/>
      <c r="B1479" s="12"/>
      <c r="C1479" s="12"/>
      <c r="D1479" s="12"/>
      <c r="E1479" s="13"/>
      <c r="F1479" s="18"/>
      <c r="G1479" s="12"/>
      <c r="H1479" s="14">
        <f>IF(OR($B1479="",$E1479=""),"",SUMIFS($E$6:$E1479,$B$6:$B1479,$B1479,$C$6:$C1479,"Crédit")-SUMIFS($E$6:$E1479,$B$6:$B1479,$B1479,$C$6:$C1479,"Remboursement"))</f>
      </c>
    </row>
    <row r="1480" spans="1:8" x14ac:dyDescent="0.25">
      <c r="A1480" s="18"/>
      <c r="B1480" s="12"/>
      <c r="C1480" s="12"/>
      <c r="D1480" s="12"/>
      <c r="E1480" s="13"/>
      <c r="F1480" s="18"/>
      <c r="G1480" s="12"/>
      <c r="H1480" s="14">
        <f>IF(OR($B1480="",$E1480=""),"",SUMIFS($E$6:$E1480,$B$6:$B1480,$B1480,$C$6:$C1480,"Crédit")-SUMIFS($E$6:$E1480,$B$6:$B1480,$B1480,$C$6:$C1480,"Remboursement"))</f>
      </c>
    </row>
    <row r="1481" spans="1:8" x14ac:dyDescent="0.25">
      <c r="A1481" s="18"/>
      <c r="B1481" s="12"/>
      <c r="C1481" s="12"/>
      <c r="D1481" s="12"/>
      <c r="E1481" s="13"/>
      <c r="F1481" s="18"/>
      <c r="G1481" s="12"/>
      <c r="H1481" s="14">
        <f>IF(OR($B1481="",$E1481=""),"",SUMIFS($E$6:$E1481,$B$6:$B1481,$B1481,$C$6:$C1481,"Crédit")-SUMIFS($E$6:$E1481,$B$6:$B1481,$B1481,$C$6:$C1481,"Remboursement"))</f>
      </c>
    </row>
    <row r="1482" spans="1:8" x14ac:dyDescent="0.25">
      <c r="A1482" s="18"/>
      <c r="B1482" s="12"/>
      <c r="C1482" s="12"/>
      <c r="D1482" s="12"/>
      <c r="E1482" s="13"/>
      <c r="F1482" s="18"/>
      <c r="G1482" s="12"/>
      <c r="H1482" s="14">
        <f>IF(OR($B1482="",$E1482=""),"",SUMIFS($E$6:$E1482,$B$6:$B1482,$B1482,$C$6:$C1482,"Crédit")-SUMIFS($E$6:$E1482,$B$6:$B1482,$B1482,$C$6:$C1482,"Remboursement"))</f>
      </c>
    </row>
    <row r="1483" spans="1:8" x14ac:dyDescent="0.25">
      <c r="A1483" s="18"/>
      <c r="B1483" s="12"/>
      <c r="C1483" s="12"/>
      <c r="D1483" s="12"/>
      <c r="E1483" s="13"/>
      <c r="F1483" s="18"/>
      <c r="G1483" s="12"/>
      <c r="H1483" s="14">
        <f>IF(OR($B1483="",$E1483=""),"",SUMIFS($E$6:$E1483,$B$6:$B1483,$B1483,$C$6:$C1483,"Crédit")-SUMIFS($E$6:$E1483,$B$6:$B1483,$B1483,$C$6:$C1483,"Remboursement"))</f>
      </c>
    </row>
    <row r="1484" spans="1:8" x14ac:dyDescent="0.25">
      <c r="A1484" s="18"/>
      <c r="B1484" s="12"/>
      <c r="C1484" s="12"/>
      <c r="D1484" s="12"/>
      <c r="E1484" s="13"/>
      <c r="F1484" s="18"/>
      <c r="G1484" s="12"/>
      <c r="H1484" s="14">
        <f>IF(OR($B1484="",$E1484=""),"",SUMIFS($E$6:$E1484,$B$6:$B1484,$B1484,$C$6:$C1484,"Crédit")-SUMIFS($E$6:$E1484,$B$6:$B1484,$B1484,$C$6:$C1484,"Remboursement"))</f>
      </c>
    </row>
    <row r="1485" spans="1:8" x14ac:dyDescent="0.25">
      <c r="A1485" s="18"/>
      <c r="B1485" s="12"/>
      <c r="C1485" s="12"/>
      <c r="D1485" s="12"/>
      <c r="E1485" s="13"/>
      <c r="F1485" s="18"/>
      <c r="G1485" s="12"/>
      <c r="H1485" s="14">
        <f>IF(OR($B1485="",$E1485=""),"",SUMIFS($E$6:$E1485,$B$6:$B1485,$B1485,$C$6:$C1485,"Crédit")-SUMIFS($E$6:$E1485,$B$6:$B1485,$B1485,$C$6:$C1485,"Remboursement"))</f>
      </c>
    </row>
    <row r="1486" spans="1:8" x14ac:dyDescent="0.25">
      <c r="A1486" s="18"/>
      <c r="B1486" s="12"/>
      <c r="C1486" s="12"/>
      <c r="D1486" s="12"/>
      <c r="E1486" s="13"/>
      <c r="F1486" s="18"/>
      <c r="G1486" s="12"/>
      <c r="H1486" s="14">
        <f>IF(OR($B1486="",$E1486=""),"",SUMIFS($E$6:$E1486,$B$6:$B1486,$B1486,$C$6:$C1486,"Crédit")-SUMIFS($E$6:$E1486,$B$6:$B1486,$B1486,$C$6:$C1486,"Remboursement"))</f>
      </c>
    </row>
    <row r="1487" spans="1:8" x14ac:dyDescent="0.25">
      <c r="A1487" s="18"/>
      <c r="B1487" s="12"/>
      <c r="C1487" s="12"/>
      <c r="D1487" s="12"/>
      <c r="E1487" s="13"/>
      <c r="F1487" s="18"/>
      <c r="G1487" s="12"/>
      <c r="H1487" s="14">
        <f>IF(OR($B1487="",$E1487=""),"",SUMIFS($E$6:$E1487,$B$6:$B1487,$B1487,$C$6:$C1487,"Crédit")-SUMIFS($E$6:$E1487,$B$6:$B1487,$B1487,$C$6:$C1487,"Remboursement"))</f>
      </c>
    </row>
    <row r="1488" spans="1:8" x14ac:dyDescent="0.25">
      <c r="A1488" s="18"/>
      <c r="B1488" s="12"/>
      <c r="C1488" s="12"/>
      <c r="D1488" s="12"/>
      <c r="E1488" s="13"/>
      <c r="F1488" s="18"/>
      <c r="G1488" s="12"/>
      <c r="H1488" s="14">
        <f>IF(OR($B1488="",$E1488=""),"",SUMIFS($E$6:$E1488,$B$6:$B1488,$B1488,$C$6:$C1488,"Crédit")-SUMIFS($E$6:$E1488,$B$6:$B1488,$B1488,$C$6:$C1488,"Remboursement"))</f>
      </c>
    </row>
    <row r="1489" spans="1:8" x14ac:dyDescent="0.25">
      <c r="A1489" s="18"/>
      <c r="B1489" s="12"/>
      <c r="C1489" s="12"/>
      <c r="D1489" s="12"/>
      <c r="E1489" s="13"/>
      <c r="F1489" s="18"/>
      <c r="G1489" s="12"/>
      <c r="H1489" s="14">
        <f>IF(OR($B1489="",$E1489=""),"",SUMIFS($E$6:$E1489,$B$6:$B1489,$B1489,$C$6:$C1489,"Crédit")-SUMIFS($E$6:$E1489,$B$6:$B1489,$B1489,$C$6:$C1489,"Remboursement"))</f>
      </c>
    </row>
    <row r="1490" spans="1:8" x14ac:dyDescent="0.25">
      <c r="A1490" s="18"/>
      <c r="B1490" s="12"/>
      <c r="C1490" s="12"/>
      <c r="D1490" s="12"/>
      <c r="E1490" s="13"/>
      <c r="F1490" s="18"/>
      <c r="G1490" s="12"/>
      <c r="H1490" s="14">
        <f>IF(OR($B1490="",$E1490=""),"",SUMIFS($E$6:$E1490,$B$6:$B1490,$B1490,$C$6:$C1490,"Crédit")-SUMIFS($E$6:$E1490,$B$6:$B1490,$B1490,$C$6:$C1490,"Remboursement"))</f>
      </c>
    </row>
    <row r="1491" spans="1:8" x14ac:dyDescent="0.25">
      <c r="A1491" s="18"/>
      <c r="B1491" s="12"/>
      <c r="C1491" s="12"/>
      <c r="D1491" s="12"/>
      <c r="E1491" s="13"/>
      <c r="F1491" s="18"/>
      <c r="G1491" s="12"/>
      <c r="H1491" s="14">
        <f>IF(OR($B1491="",$E1491=""),"",SUMIFS($E$6:$E1491,$B$6:$B1491,$B1491,$C$6:$C1491,"Crédit")-SUMIFS($E$6:$E1491,$B$6:$B1491,$B1491,$C$6:$C1491,"Remboursement"))</f>
      </c>
    </row>
    <row r="1492" spans="1:8" x14ac:dyDescent="0.25">
      <c r="A1492" s="18"/>
      <c r="B1492" s="12"/>
      <c r="C1492" s="12"/>
      <c r="D1492" s="12"/>
      <c r="E1492" s="13"/>
      <c r="F1492" s="18"/>
      <c r="G1492" s="12"/>
      <c r="H1492" s="14">
        <f>IF(OR($B1492="",$E1492=""),"",SUMIFS($E$6:$E1492,$B$6:$B1492,$B1492,$C$6:$C1492,"Crédit")-SUMIFS($E$6:$E1492,$B$6:$B1492,$B1492,$C$6:$C1492,"Remboursement"))</f>
      </c>
    </row>
    <row r="1493" spans="1:8" x14ac:dyDescent="0.25">
      <c r="A1493" s="18"/>
      <c r="B1493" s="12"/>
      <c r="C1493" s="12"/>
      <c r="D1493" s="12"/>
      <c r="E1493" s="13"/>
      <c r="F1493" s="18"/>
      <c r="G1493" s="12"/>
      <c r="H1493" s="14">
        <f>IF(OR($B1493="",$E1493=""),"",SUMIFS($E$6:$E1493,$B$6:$B1493,$B1493,$C$6:$C1493,"Crédit")-SUMIFS($E$6:$E1493,$B$6:$B1493,$B1493,$C$6:$C1493,"Remboursement"))</f>
      </c>
    </row>
    <row r="1494" spans="1:8" x14ac:dyDescent="0.25">
      <c r="A1494" s="18"/>
      <c r="B1494" s="12"/>
      <c r="C1494" s="12"/>
      <c r="D1494" s="12"/>
      <c r="E1494" s="13"/>
      <c r="F1494" s="18"/>
      <c r="G1494" s="12"/>
      <c r="H1494" s="14">
        <f>IF(OR($B1494="",$E1494=""),"",SUMIFS($E$6:$E1494,$B$6:$B1494,$B1494,$C$6:$C1494,"Crédit")-SUMIFS($E$6:$E1494,$B$6:$B1494,$B1494,$C$6:$C1494,"Remboursement"))</f>
      </c>
    </row>
    <row r="1495" spans="1:8" x14ac:dyDescent="0.25">
      <c r="A1495" s="18"/>
      <c r="B1495" s="12"/>
      <c r="C1495" s="12"/>
      <c r="D1495" s="12"/>
      <c r="E1495" s="13"/>
      <c r="F1495" s="18"/>
      <c r="G1495" s="12"/>
      <c r="H1495" s="14">
        <f>IF(OR($B1495="",$E1495=""),"",SUMIFS($E$6:$E1495,$B$6:$B1495,$B1495,$C$6:$C1495,"Crédit")-SUMIFS($E$6:$E1495,$B$6:$B1495,$B1495,$C$6:$C1495,"Remboursement"))</f>
      </c>
    </row>
    <row r="1496" spans="1:8" x14ac:dyDescent="0.25">
      <c r="A1496" s="18"/>
      <c r="B1496" s="12"/>
      <c r="C1496" s="12"/>
      <c r="D1496" s="12"/>
      <c r="E1496" s="13"/>
      <c r="F1496" s="18"/>
      <c r="G1496" s="12"/>
      <c r="H1496" s="14">
        <f>IF(OR($B1496="",$E1496=""),"",SUMIFS($E$6:$E1496,$B$6:$B1496,$B1496,$C$6:$C1496,"Crédit")-SUMIFS($E$6:$E1496,$B$6:$B1496,$B1496,$C$6:$C1496,"Remboursement"))</f>
      </c>
    </row>
    <row r="1497" spans="1:8" x14ac:dyDescent="0.25">
      <c r="A1497" s="18"/>
      <c r="B1497" s="12"/>
      <c r="C1497" s="12"/>
      <c r="D1497" s="12"/>
      <c r="E1497" s="13"/>
      <c r="F1497" s="18"/>
      <c r="G1497" s="12"/>
      <c r="H1497" s="14">
        <f>IF(OR($B1497="",$E1497=""),"",SUMIFS($E$6:$E1497,$B$6:$B1497,$B1497,$C$6:$C1497,"Crédit")-SUMIFS($E$6:$E1497,$B$6:$B1497,$B1497,$C$6:$C1497,"Remboursement"))</f>
      </c>
    </row>
    <row r="1498" spans="1:8" x14ac:dyDescent="0.25">
      <c r="A1498" s="18"/>
      <c r="B1498" s="12"/>
      <c r="C1498" s="12"/>
      <c r="D1498" s="12"/>
      <c r="E1498" s="13"/>
      <c r="F1498" s="18"/>
      <c r="G1498" s="12"/>
      <c r="H1498" s="14">
        <f>IF(OR($B1498="",$E1498=""),"",SUMIFS($E$6:$E1498,$B$6:$B1498,$B1498,$C$6:$C1498,"Crédit")-SUMIFS($E$6:$E1498,$B$6:$B1498,$B1498,$C$6:$C1498,"Remboursement"))</f>
      </c>
    </row>
    <row r="1499" spans="1:8" x14ac:dyDescent="0.25">
      <c r="A1499" s="18"/>
      <c r="B1499" s="12"/>
      <c r="C1499" s="12"/>
      <c r="D1499" s="12"/>
      <c r="E1499" s="13"/>
      <c r="F1499" s="18"/>
      <c r="G1499" s="12"/>
      <c r="H1499" s="14">
        <f>IF(OR($B1499="",$E1499=""),"",SUMIFS($E$6:$E1499,$B$6:$B1499,$B1499,$C$6:$C1499,"Crédit")-SUMIFS($E$6:$E1499,$B$6:$B1499,$B1499,$C$6:$C1499,"Remboursement"))</f>
      </c>
    </row>
    <row r="1500" spans="1:8" x14ac:dyDescent="0.25">
      <c r="A1500" s="18"/>
      <c r="B1500" s="12"/>
      <c r="C1500" s="12"/>
      <c r="D1500" s="12"/>
      <c r="E1500" s="13"/>
      <c r="F1500" s="18"/>
      <c r="G1500" s="12"/>
      <c r="H1500" s="14">
        <f>IF(OR($B1500="",$E1500=""),"",SUMIFS($E$6:$E1500,$B$6:$B1500,$B1500,$C$6:$C1500,"Crédit")-SUMIFS($E$6:$E1500,$B$6:$B1500,$B1500,$C$6:$C1500,"Remboursement"))</f>
      </c>
    </row>
    <row r="1501" spans="1:8" x14ac:dyDescent="0.25">
      <c r="A1501" s="18"/>
      <c r="B1501" s="12"/>
      <c r="C1501" s="12"/>
      <c r="D1501" s="12"/>
      <c r="E1501" s="13"/>
      <c r="F1501" s="18"/>
      <c r="G1501" s="12"/>
      <c r="H1501" s="14">
        <f>IF(OR($B1501="",$E1501=""),"",SUMIFS($E$6:$E1501,$B$6:$B1501,$B1501,$C$6:$C1501,"Crédit")-SUMIFS($E$6:$E1501,$B$6:$B1501,$B1501,$C$6:$C1501,"Remboursement"))</f>
      </c>
    </row>
    <row r="1502" spans="1:8" x14ac:dyDescent="0.25">
      <c r="A1502" s="18"/>
      <c r="B1502" s="12"/>
      <c r="C1502" s="12"/>
      <c r="D1502" s="12"/>
      <c r="E1502" s="13"/>
      <c r="F1502" s="18"/>
      <c r="G1502" s="12"/>
      <c r="H1502" s="14">
        <f>IF(OR($B1502="",$E1502=""),"",SUMIFS($E$6:$E1502,$B$6:$B1502,$B1502,$C$6:$C1502,"Crédit")-SUMIFS($E$6:$E1502,$B$6:$B1502,$B1502,$C$6:$C1502,"Remboursement"))</f>
      </c>
    </row>
    <row r="1503" spans="1:8" x14ac:dyDescent="0.25">
      <c r="A1503" s="18"/>
      <c r="B1503" s="12"/>
      <c r="C1503" s="12"/>
      <c r="D1503" s="12"/>
      <c r="E1503" s="13"/>
      <c r="F1503" s="18"/>
      <c r="G1503" s="12"/>
      <c r="H1503" s="14">
        <f>IF(OR($B1503="",$E1503=""),"",SUMIFS($E$6:$E1503,$B$6:$B1503,$B1503,$C$6:$C1503,"Crédit")-SUMIFS($E$6:$E1503,$B$6:$B1503,$B1503,$C$6:$C1503,"Remboursement"))</f>
      </c>
    </row>
    <row r="1504" spans="1:8" x14ac:dyDescent="0.25">
      <c r="A1504" s="18"/>
      <c r="B1504" s="12"/>
      <c r="C1504" s="12"/>
      <c r="D1504" s="12"/>
      <c r="E1504" s="13"/>
      <c r="F1504" s="18"/>
      <c r="G1504" s="12"/>
      <c r="H1504" s="14">
        <f>IF(OR($B1504="",$E1504=""),"",SUMIFS($E$6:$E1504,$B$6:$B1504,$B1504,$C$6:$C1504,"Crédit")-SUMIFS($E$6:$E1504,$B$6:$B1504,$B1504,$C$6:$C1504,"Remboursement"))</f>
      </c>
    </row>
    <row r="1505" spans="1:8" x14ac:dyDescent="0.25">
      <c r="A1505" s="18"/>
      <c r="B1505" s="12"/>
      <c r="C1505" s="12"/>
      <c r="D1505" s="12"/>
      <c r="E1505" s="13"/>
      <c r="F1505" s="18"/>
      <c r="G1505" s="12"/>
      <c r="H1505" s="14">
        <f>IF(OR($B1505="",$E1505=""),"",SUMIFS($E$6:$E1505,$B$6:$B1505,$B1505,$C$6:$C1505,"Crédit")-SUMIFS($E$6:$E1505,$B$6:$B1505,$B1505,$C$6:$C1505,"Remboursement"))</f>
      </c>
    </row>
    <row r="1506" spans="1:8" x14ac:dyDescent="0.25">
      <c r="A1506" s="18"/>
      <c r="B1506" s="12"/>
      <c r="C1506" s="12"/>
      <c r="D1506" s="12"/>
      <c r="E1506" s="13"/>
      <c r="F1506" s="18"/>
      <c r="G1506" s="12"/>
      <c r="H1506" s="14">
        <f>IF(OR($B1506="",$E1506=""),"",SUMIFS($E$6:$E1506,$B$6:$B1506,$B1506,$C$6:$C1506,"Crédit")-SUMIFS($E$6:$E1506,$B$6:$B1506,$B1506,$C$6:$C1506,"Remboursement"))</f>
      </c>
    </row>
    <row r="1507" spans="1:8" x14ac:dyDescent="0.25">
      <c r="A1507" s="18"/>
      <c r="B1507" s="12"/>
      <c r="C1507" s="12"/>
      <c r="D1507" s="12"/>
      <c r="E1507" s="13"/>
      <c r="F1507" s="18"/>
      <c r="G1507" s="12"/>
      <c r="H1507" s="14">
        <f>IF(OR($B1507="",$E1507=""),"",SUMIFS($E$6:$E1507,$B$6:$B1507,$B1507,$C$6:$C1507,"Crédit")-SUMIFS($E$6:$E1507,$B$6:$B1507,$B1507,$C$6:$C1507,"Remboursement"))</f>
      </c>
    </row>
    <row r="1508" spans="1:8" x14ac:dyDescent="0.25">
      <c r="A1508" s="18"/>
      <c r="B1508" s="12"/>
      <c r="C1508" s="12"/>
      <c r="D1508" s="12"/>
      <c r="E1508" s="13"/>
      <c r="F1508" s="18"/>
      <c r="G1508" s="12"/>
      <c r="H1508" s="14">
        <f>IF(OR($B1508="",$E1508=""),"",SUMIFS($E$6:$E1508,$B$6:$B1508,$B1508,$C$6:$C1508,"Crédit")-SUMIFS($E$6:$E1508,$B$6:$B1508,$B1508,$C$6:$C1508,"Remboursement"))</f>
      </c>
    </row>
    <row r="1509" spans="1:8" x14ac:dyDescent="0.25">
      <c r="A1509" s="18"/>
      <c r="B1509" s="12"/>
      <c r="C1509" s="12"/>
      <c r="D1509" s="12"/>
      <c r="E1509" s="13"/>
      <c r="F1509" s="18"/>
      <c r="G1509" s="12"/>
      <c r="H1509" s="14">
        <f>IF(OR($B1509="",$E1509=""),"",SUMIFS($E$6:$E1509,$B$6:$B1509,$B1509,$C$6:$C1509,"Crédit")-SUMIFS($E$6:$E1509,$B$6:$B1509,$B1509,$C$6:$C1509,"Remboursement"))</f>
      </c>
    </row>
    <row r="1510" spans="1:8" x14ac:dyDescent="0.25">
      <c r="A1510" s="18"/>
      <c r="B1510" s="12"/>
      <c r="C1510" s="12"/>
      <c r="D1510" s="12"/>
      <c r="E1510" s="13"/>
      <c r="F1510" s="18"/>
      <c r="G1510" s="12"/>
      <c r="H1510" s="14">
        <f>IF(OR($B1510="",$E1510=""),"",SUMIFS($E$6:$E1510,$B$6:$B1510,$B1510,$C$6:$C1510,"Crédit")-SUMIFS($E$6:$E1510,$B$6:$B1510,$B1510,$C$6:$C1510,"Remboursement"))</f>
      </c>
    </row>
    <row r="1511" spans="1:8" x14ac:dyDescent="0.25">
      <c r="A1511" s="18"/>
      <c r="B1511" s="12"/>
      <c r="C1511" s="12"/>
      <c r="D1511" s="12"/>
      <c r="E1511" s="13"/>
      <c r="F1511" s="18"/>
      <c r="G1511" s="12"/>
      <c r="H1511" s="14">
        <f>IF(OR($B1511="",$E1511=""),"",SUMIFS($E$6:$E1511,$B$6:$B1511,$B1511,$C$6:$C1511,"Crédit")-SUMIFS($E$6:$E1511,$B$6:$B1511,$B1511,$C$6:$C1511,"Remboursement"))</f>
      </c>
    </row>
    <row r="1512" spans="1:8" x14ac:dyDescent="0.25">
      <c r="A1512" s="18"/>
      <c r="B1512" s="12"/>
      <c r="C1512" s="12"/>
      <c r="D1512" s="12"/>
      <c r="E1512" s="13"/>
      <c r="F1512" s="18"/>
      <c r="G1512" s="12"/>
      <c r="H1512" s="14">
        <f>IF(OR($B1512="",$E1512=""),"",SUMIFS($E$6:$E1512,$B$6:$B1512,$B1512,$C$6:$C1512,"Crédit")-SUMIFS($E$6:$E1512,$B$6:$B1512,$B1512,$C$6:$C1512,"Remboursement"))</f>
      </c>
    </row>
    <row r="1513" spans="1:8" x14ac:dyDescent="0.25">
      <c r="A1513" s="18"/>
      <c r="B1513" s="12"/>
      <c r="C1513" s="12"/>
      <c r="D1513" s="12"/>
      <c r="E1513" s="13"/>
      <c r="F1513" s="18"/>
      <c r="G1513" s="12"/>
      <c r="H1513" s="14">
        <f>IF(OR($B1513="",$E1513=""),"",SUMIFS($E$6:$E1513,$B$6:$B1513,$B1513,$C$6:$C1513,"Crédit")-SUMIFS($E$6:$E1513,$B$6:$B1513,$B1513,$C$6:$C1513,"Remboursement"))</f>
      </c>
    </row>
    <row r="1514" spans="1:8" x14ac:dyDescent="0.25">
      <c r="A1514" s="18"/>
      <c r="B1514" s="12"/>
      <c r="C1514" s="12"/>
      <c r="D1514" s="12"/>
      <c r="E1514" s="13"/>
      <c r="F1514" s="18"/>
      <c r="G1514" s="12"/>
      <c r="H1514" s="14">
        <f>IF(OR($B1514="",$E1514=""),"",SUMIFS($E$6:$E1514,$B$6:$B1514,$B1514,$C$6:$C1514,"Crédit")-SUMIFS($E$6:$E1514,$B$6:$B1514,$B1514,$C$6:$C1514,"Remboursement"))</f>
      </c>
    </row>
    <row r="1515" spans="1:8" x14ac:dyDescent="0.25">
      <c r="A1515" s="18"/>
      <c r="B1515" s="12"/>
      <c r="C1515" s="12"/>
      <c r="D1515" s="12"/>
      <c r="E1515" s="13"/>
      <c r="F1515" s="18"/>
      <c r="G1515" s="12"/>
      <c r="H1515" s="14">
        <f>IF(OR($B1515="",$E1515=""),"",SUMIFS($E$6:$E1515,$B$6:$B1515,$B1515,$C$6:$C1515,"Crédit")-SUMIFS($E$6:$E1515,$B$6:$B1515,$B1515,$C$6:$C1515,"Remboursement"))</f>
      </c>
    </row>
    <row r="1516" spans="1:8" x14ac:dyDescent="0.25">
      <c r="A1516" s="18"/>
      <c r="B1516" s="12"/>
      <c r="C1516" s="12"/>
      <c r="D1516" s="12"/>
      <c r="E1516" s="13"/>
      <c r="F1516" s="18"/>
      <c r="G1516" s="12"/>
      <c r="H1516" s="14">
        <f>IF(OR($B1516="",$E1516=""),"",SUMIFS($E$6:$E1516,$B$6:$B1516,$B1516,$C$6:$C1516,"Crédit")-SUMIFS($E$6:$E1516,$B$6:$B1516,$B1516,$C$6:$C1516,"Remboursement"))</f>
      </c>
    </row>
    <row r="1517" spans="1:8" x14ac:dyDescent="0.25">
      <c r="A1517" s="18"/>
      <c r="B1517" s="12"/>
      <c r="C1517" s="12"/>
      <c r="D1517" s="12"/>
      <c r="E1517" s="13"/>
      <c r="F1517" s="18"/>
      <c r="G1517" s="12"/>
      <c r="H1517" s="14">
        <f>IF(OR($B1517="",$E1517=""),"",SUMIFS($E$6:$E1517,$B$6:$B1517,$B1517,$C$6:$C1517,"Crédit")-SUMIFS($E$6:$E1517,$B$6:$B1517,$B1517,$C$6:$C1517,"Remboursement"))</f>
      </c>
    </row>
    <row r="1518" spans="1:8" x14ac:dyDescent="0.25">
      <c r="A1518" s="18"/>
      <c r="B1518" s="12"/>
      <c r="C1518" s="12"/>
      <c r="D1518" s="12"/>
      <c r="E1518" s="13"/>
      <c r="F1518" s="18"/>
      <c r="G1518" s="12"/>
      <c r="H1518" s="14">
        <f>IF(OR($B1518="",$E1518=""),"",SUMIFS($E$6:$E1518,$B$6:$B1518,$B1518,$C$6:$C1518,"Crédit")-SUMIFS($E$6:$E1518,$B$6:$B1518,$B1518,$C$6:$C1518,"Remboursement"))</f>
      </c>
    </row>
    <row r="1519" spans="1:8" x14ac:dyDescent="0.25">
      <c r="A1519" s="18"/>
      <c r="B1519" s="12"/>
      <c r="C1519" s="12"/>
      <c r="D1519" s="12"/>
      <c r="E1519" s="13"/>
      <c r="F1519" s="18"/>
      <c r="G1519" s="12"/>
      <c r="H1519" s="14">
        <f>IF(OR($B1519="",$E1519=""),"",SUMIFS($E$6:$E1519,$B$6:$B1519,$B1519,$C$6:$C1519,"Crédit")-SUMIFS($E$6:$E1519,$B$6:$B1519,$B1519,$C$6:$C1519,"Remboursement"))</f>
      </c>
    </row>
    <row r="1520" spans="1:8" x14ac:dyDescent="0.25">
      <c r="A1520" s="18"/>
      <c r="B1520" s="12"/>
      <c r="C1520" s="12"/>
      <c r="D1520" s="12"/>
      <c r="E1520" s="13"/>
      <c r="F1520" s="18"/>
      <c r="G1520" s="12"/>
      <c r="H1520" s="14">
        <f>IF(OR($B1520="",$E1520=""),"",SUMIFS($E$6:$E1520,$B$6:$B1520,$B1520,$C$6:$C1520,"Crédit")-SUMIFS($E$6:$E1520,$B$6:$B1520,$B1520,$C$6:$C1520,"Remboursement"))</f>
      </c>
    </row>
    <row r="1521" spans="1:8" x14ac:dyDescent="0.25">
      <c r="A1521" s="18"/>
      <c r="B1521" s="12"/>
      <c r="C1521" s="12"/>
      <c r="D1521" s="12"/>
      <c r="E1521" s="13"/>
      <c r="F1521" s="18"/>
      <c r="G1521" s="12"/>
      <c r="H1521" s="14">
        <f>IF(OR($B1521="",$E1521=""),"",SUMIFS($E$6:$E1521,$B$6:$B1521,$B1521,$C$6:$C1521,"Crédit")-SUMIFS($E$6:$E1521,$B$6:$B1521,$B1521,$C$6:$C1521,"Remboursement"))</f>
      </c>
    </row>
    <row r="1522" spans="1:8" x14ac:dyDescent="0.25">
      <c r="A1522" s="18"/>
      <c r="B1522" s="12"/>
      <c r="C1522" s="12"/>
      <c r="D1522" s="12"/>
      <c r="E1522" s="13"/>
      <c r="F1522" s="18"/>
      <c r="G1522" s="12"/>
      <c r="H1522" s="14">
        <f>IF(OR($B1522="",$E1522=""),"",SUMIFS($E$6:$E1522,$B$6:$B1522,$B1522,$C$6:$C1522,"Crédit")-SUMIFS($E$6:$E1522,$B$6:$B1522,$B1522,$C$6:$C1522,"Remboursement"))</f>
      </c>
    </row>
    <row r="1523" spans="1:8" x14ac:dyDescent="0.25">
      <c r="A1523" s="18"/>
      <c r="B1523" s="12"/>
      <c r="C1523" s="12"/>
      <c r="D1523" s="12"/>
      <c r="E1523" s="13"/>
      <c r="F1523" s="18"/>
      <c r="G1523" s="12"/>
      <c r="H1523" s="14">
        <f>IF(OR($B1523="",$E1523=""),"",SUMIFS($E$6:$E1523,$B$6:$B1523,$B1523,$C$6:$C1523,"Crédit")-SUMIFS($E$6:$E1523,$B$6:$B1523,$B1523,$C$6:$C1523,"Remboursement"))</f>
      </c>
    </row>
    <row r="1524" spans="1:8" x14ac:dyDescent="0.25">
      <c r="A1524" s="18"/>
      <c r="B1524" s="12"/>
      <c r="C1524" s="12"/>
      <c r="D1524" s="12"/>
      <c r="E1524" s="13"/>
      <c r="F1524" s="18"/>
      <c r="G1524" s="12"/>
      <c r="H1524" s="14">
        <f>IF(OR($B1524="",$E1524=""),"",SUMIFS($E$6:$E1524,$B$6:$B1524,$B1524,$C$6:$C1524,"Crédit")-SUMIFS($E$6:$E1524,$B$6:$B1524,$B1524,$C$6:$C1524,"Remboursement"))</f>
      </c>
    </row>
    <row r="1525" spans="1:8" x14ac:dyDescent="0.25">
      <c r="A1525" s="18"/>
      <c r="B1525" s="12"/>
      <c r="C1525" s="12"/>
      <c r="D1525" s="12"/>
      <c r="E1525" s="13"/>
      <c r="F1525" s="18"/>
      <c r="G1525" s="12"/>
      <c r="H1525" s="14">
        <f>IF(OR($B1525="",$E1525=""),"",SUMIFS($E$6:$E1525,$B$6:$B1525,$B1525,$C$6:$C1525,"Crédit")-SUMIFS($E$6:$E1525,$B$6:$B1525,$B1525,$C$6:$C1525,"Remboursement"))</f>
      </c>
    </row>
    <row r="1526" spans="1:8" x14ac:dyDescent="0.25">
      <c r="A1526" s="18"/>
      <c r="B1526" s="12"/>
      <c r="C1526" s="12"/>
      <c r="D1526" s="12"/>
      <c r="E1526" s="13"/>
      <c r="F1526" s="18"/>
      <c r="G1526" s="12"/>
      <c r="H1526" s="14">
        <f>IF(OR($B1526="",$E1526=""),"",SUMIFS($E$6:$E1526,$B$6:$B1526,$B1526,$C$6:$C1526,"Crédit")-SUMIFS($E$6:$E1526,$B$6:$B1526,$B1526,$C$6:$C1526,"Remboursement"))</f>
      </c>
    </row>
    <row r="1527" spans="1:8" x14ac:dyDescent="0.25">
      <c r="A1527" s="18"/>
      <c r="B1527" s="12"/>
      <c r="C1527" s="12"/>
      <c r="D1527" s="12"/>
      <c r="E1527" s="13"/>
      <c r="F1527" s="18"/>
      <c r="G1527" s="12"/>
      <c r="H1527" s="14">
        <f>IF(OR($B1527="",$E1527=""),"",SUMIFS($E$6:$E1527,$B$6:$B1527,$B1527,$C$6:$C1527,"Crédit")-SUMIFS($E$6:$E1527,$B$6:$B1527,$B1527,$C$6:$C1527,"Remboursement"))</f>
      </c>
    </row>
    <row r="1528" spans="1:8" x14ac:dyDescent="0.25">
      <c r="A1528" s="18"/>
      <c r="B1528" s="12"/>
      <c r="C1528" s="12"/>
      <c r="D1528" s="12"/>
      <c r="E1528" s="13"/>
      <c r="F1528" s="18"/>
      <c r="G1528" s="12"/>
      <c r="H1528" s="14">
        <f>IF(OR($B1528="",$E1528=""),"",SUMIFS($E$6:$E1528,$B$6:$B1528,$B1528,$C$6:$C1528,"Crédit")-SUMIFS($E$6:$E1528,$B$6:$B1528,$B1528,$C$6:$C1528,"Remboursement"))</f>
      </c>
    </row>
    <row r="1529" spans="1:8" x14ac:dyDescent="0.25">
      <c r="A1529" s="18"/>
      <c r="B1529" s="12"/>
      <c r="C1529" s="12"/>
      <c r="D1529" s="12"/>
      <c r="E1529" s="13"/>
      <c r="F1529" s="18"/>
      <c r="G1529" s="12"/>
      <c r="H1529" s="14">
        <f>IF(OR($B1529="",$E1529=""),"",SUMIFS($E$6:$E1529,$B$6:$B1529,$B1529,$C$6:$C1529,"Crédit")-SUMIFS($E$6:$E1529,$B$6:$B1529,$B1529,$C$6:$C1529,"Remboursement"))</f>
      </c>
    </row>
    <row r="1530" spans="1:8" x14ac:dyDescent="0.25">
      <c r="A1530" s="18"/>
      <c r="B1530" s="12"/>
      <c r="C1530" s="12"/>
      <c r="D1530" s="12"/>
      <c r="E1530" s="13"/>
      <c r="F1530" s="18"/>
      <c r="G1530" s="12"/>
      <c r="H1530" s="14">
        <f>IF(OR($B1530="",$E1530=""),"",SUMIFS($E$6:$E1530,$B$6:$B1530,$B1530,$C$6:$C1530,"Crédit")-SUMIFS($E$6:$E1530,$B$6:$B1530,$B1530,$C$6:$C1530,"Remboursement"))</f>
      </c>
    </row>
    <row r="1531" spans="1:8" x14ac:dyDescent="0.25">
      <c r="A1531" s="18"/>
      <c r="B1531" s="12"/>
      <c r="C1531" s="12"/>
      <c r="D1531" s="12"/>
      <c r="E1531" s="13"/>
      <c r="F1531" s="18"/>
      <c r="G1531" s="12"/>
      <c r="H1531" s="14">
        <f>IF(OR($B1531="",$E1531=""),"",SUMIFS($E$6:$E1531,$B$6:$B1531,$B1531,$C$6:$C1531,"Crédit")-SUMIFS($E$6:$E1531,$B$6:$B1531,$B1531,$C$6:$C1531,"Remboursement"))</f>
      </c>
    </row>
    <row r="1532" spans="1:8" x14ac:dyDescent="0.25">
      <c r="A1532" s="18"/>
      <c r="B1532" s="12"/>
      <c r="C1532" s="12"/>
      <c r="D1532" s="12"/>
      <c r="E1532" s="13"/>
      <c r="F1532" s="18"/>
      <c r="G1532" s="12"/>
      <c r="H1532" s="14">
        <f>IF(OR($B1532="",$E1532=""),"",SUMIFS($E$6:$E1532,$B$6:$B1532,$B1532,$C$6:$C1532,"Crédit")-SUMIFS($E$6:$E1532,$B$6:$B1532,$B1532,$C$6:$C1532,"Remboursement"))</f>
      </c>
    </row>
    <row r="1533" spans="1:8" x14ac:dyDescent="0.25">
      <c r="A1533" s="18"/>
      <c r="B1533" s="12"/>
      <c r="C1533" s="12"/>
      <c r="D1533" s="12"/>
      <c r="E1533" s="13"/>
      <c r="F1533" s="18"/>
      <c r="G1533" s="12"/>
      <c r="H1533" s="14">
        <f>IF(OR($B1533="",$E1533=""),"",SUMIFS($E$6:$E1533,$B$6:$B1533,$B1533,$C$6:$C1533,"Crédit")-SUMIFS($E$6:$E1533,$B$6:$B1533,$B1533,$C$6:$C1533,"Remboursement"))</f>
      </c>
    </row>
    <row r="1534" spans="1:8" x14ac:dyDescent="0.25">
      <c r="A1534" s="18"/>
      <c r="B1534" s="12"/>
      <c r="C1534" s="12"/>
      <c r="D1534" s="12"/>
      <c r="E1534" s="13"/>
      <c r="F1534" s="18"/>
      <c r="G1534" s="12"/>
      <c r="H1534" s="14">
        <f>IF(OR($B1534="",$E1534=""),"",SUMIFS($E$6:$E1534,$B$6:$B1534,$B1534,$C$6:$C1534,"Crédit")-SUMIFS($E$6:$E1534,$B$6:$B1534,$B1534,$C$6:$C1534,"Remboursement"))</f>
      </c>
    </row>
    <row r="1535" spans="1:8" x14ac:dyDescent="0.25">
      <c r="A1535" s="18"/>
      <c r="B1535" s="12"/>
      <c r="C1535" s="12"/>
      <c r="D1535" s="12"/>
      <c r="E1535" s="13"/>
      <c r="F1535" s="18"/>
      <c r="G1535" s="12"/>
      <c r="H1535" s="14">
        <f>IF(OR($B1535="",$E1535=""),"",SUMIFS($E$6:$E1535,$B$6:$B1535,$B1535,$C$6:$C1535,"Crédit")-SUMIFS($E$6:$E1535,$B$6:$B1535,$B1535,$C$6:$C1535,"Remboursement"))</f>
      </c>
    </row>
    <row r="1536" spans="1:8" x14ac:dyDescent="0.25">
      <c r="A1536" s="18"/>
      <c r="B1536" s="12"/>
      <c r="C1536" s="12"/>
      <c r="D1536" s="12"/>
      <c r="E1536" s="13"/>
      <c r="F1536" s="18"/>
      <c r="G1536" s="12"/>
      <c r="H1536" s="14">
        <f>IF(OR($B1536="",$E1536=""),"",SUMIFS($E$6:$E1536,$B$6:$B1536,$B1536,$C$6:$C1536,"Crédit")-SUMIFS($E$6:$E1536,$B$6:$B1536,$B1536,$C$6:$C1536,"Remboursement"))</f>
      </c>
    </row>
    <row r="1537" spans="1:8" x14ac:dyDescent="0.25">
      <c r="A1537" s="18"/>
      <c r="B1537" s="12"/>
      <c r="C1537" s="12"/>
      <c r="D1537" s="12"/>
      <c r="E1537" s="13"/>
      <c r="F1537" s="18"/>
      <c r="G1537" s="12"/>
      <c r="H1537" s="14">
        <f>IF(OR($B1537="",$E1537=""),"",SUMIFS($E$6:$E1537,$B$6:$B1537,$B1537,$C$6:$C1537,"Crédit")-SUMIFS($E$6:$E1537,$B$6:$B1537,$B1537,$C$6:$C1537,"Remboursement"))</f>
      </c>
    </row>
    <row r="1538" spans="1:8" x14ac:dyDescent="0.25">
      <c r="A1538" s="18"/>
      <c r="B1538" s="12"/>
      <c r="C1538" s="12"/>
      <c r="D1538" s="12"/>
      <c r="E1538" s="13"/>
      <c r="F1538" s="18"/>
      <c r="G1538" s="12"/>
      <c r="H1538" s="14">
        <f>IF(OR($B1538="",$E1538=""),"",SUMIFS($E$6:$E1538,$B$6:$B1538,$B1538,$C$6:$C1538,"Crédit")-SUMIFS($E$6:$E1538,$B$6:$B1538,$B1538,$C$6:$C1538,"Remboursement"))</f>
      </c>
    </row>
    <row r="1539" spans="1:8" x14ac:dyDescent="0.25">
      <c r="A1539" s="18"/>
      <c r="B1539" s="12"/>
      <c r="C1539" s="12"/>
      <c r="D1539" s="12"/>
      <c r="E1539" s="13"/>
      <c r="F1539" s="18"/>
      <c r="G1539" s="12"/>
      <c r="H1539" s="14">
        <f>IF(OR($B1539="",$E1539=""),"",SUMIFS($E$6:$E1539,$B$6:$B1539,$B1539,$C$6:$C1539,"Crédit")-SUMIFS($E$6:$E1539,$B$6:$B1539,$B1539,$C$6:$C1539,"Remboursement"))</f>
      </c>
    </row>
    <row r="1540" spans="1:8" x14ac:dyDescent="0.25">
      <c r="A1540" s="18"/>
      <c r="B1540" s="12"/>
      <c r="C1540" s="12"/>
      <c r="D1540" s="12"/>
      <c r="E1540" s="13"/>
      <c r="F1540" s="18"/>
      <c r="G1540" s="12"/>
      <c r="H1540" s="14">
        <f>IF(OR($B1540="",$E1540=""),"",SUMIFS($E$6:$E1540,$B$6:$B1540,$B1540,$C$6:$C1540,"Crédit")-SUMIFS($E$6:$E1540,$B$6:$B1540,$B1540,$C$6:$C1540,"Remboursement"))</f>
      </c>
    </row>
    <row r="1541" spans="1:8" x14ac:dyDescent="0.25">
      <c r="A1541" s="18"/>
      <c r="B1541" s="12"/>
      <c r="C1541" s="12"/>
      <c r="D1541" s="12"/>
      <c r="E1541" s="13"/>
      <c r="F1541" s="18"/>
      <c r="G1541" s="12"/>
      <c r="H1541" s="14">
        <f>IF(OR($B1541="",$E1541=""),"",SUMIFS($E$6:$E1541,$B$6:$B1541,$B1541,$C$6:$C1541,"Crédit")-SUMIFS($E$6:$E1541,$B$6:$B1541,$B1541,$C$6:$C1541,"Remboursement"))</f>
      </c>
    </row>
    <row r="1542" spans="1:8" x14ac:dyDescent="0.25">
      <c r="A1542" s="18"/>
      <c r="B1542" s="12"/>
      <c r="C1542" s="12"/>
      <c r="D1542" s="12"/>
      <c r="E1542" s="13"/>
      <c r="F1542" s="18"/>
      <c r="G1542" s="12"/>
      <c r="H1542" s="14">
        <f>IF(OR($B1542="",$E1542=""),"",SUMIFS($E$6:$E1542,$B$6:$B1542,$B1542,$C$6:$C1542,"Crédit")-SUMIFS($E$6:$E1542,$B$6:$B1542,$B1542,$C$6:$C1542,"Remboursement"))</f>
      </c>
    </row>
    <row r="1543" spans="1:8" x14ac:dyDescent="0.25">
      <c r="A1543" s="18"/>
      <c r="B1543" s="12"/>
      <c r="C1543" s="12"/>
      <c r="D1543" s="12"/>
      <c r="E1543" s="13"/>
      <c r="F1543" s="18"/>
      <c r="G1543" s="12"/>
      <c r="H1543" s="14">
        <f>IF(OR($B1543="",$E1543=""),"",SUMIFS($E$6:$E1543,$B$6:$B1543,$B1543,$C$6:$C1543,"Crédit")-SUMIFS($E$6:$E1543,$B$6:$B1543,$B1543,$C$6:$C1543,"Remboursement"))</f>
      </c>
    </row>
    <row r="1544" spans="1:8" x14ac:dyDescent="0.25">
      <c r="A1544" s="18"/>
      <c r="B1544" s="12"/>
      <c r="C1544" s="12"/>
      <c r="D1544" s="12"/>
      <c r="E1544" s="13"/>
      <c r="F1544" s="18"/>
      <c r="G1544" s="12"/>
      <c r="H1544" s="14">
        <f>IF(OR($B1544="",$E1544=""),"",SUMIFS($E$6:$E1544,$B$6:$B1544,$B1544,$C$6:$C1544,"Crédit")-SUMIFS($E$6:$E1544,$B$6:$B1544,$B1544,$C$6:$C1544,"Remboursement"))</f>
      </c>
    </row>
    <row r="1545" spans="1:8" x14ac:dyDescent="0.25">
      <c r="A1545" s="18"/>
      <c r="B1545" s="12"/>
      <c r="C1545" s="12"/>
      <c r="D1545" s="12"/>
      <c r="E1545" s="13"/>
      <c r="F1545" s="18"/>
      <c r="G1545" s="12"/>
      <c r="H1545" s="14">
        <f>IF(OR($B1545="",$E1545=""),"",SUMIFS($E$6:$E1545,$B$6:$B1545,$B1545,$C$6:$C1545,"Crédit")-SUMIFS($E$6:$E1545,$B$6:$B1545,$B1545,$C$6:$C1545,"Remboursement"))</f>
      </c>
    </row>
    <row r="1546" spans="1:8" x14ac:dyDescent="0.25">
      <c r="A1546" s="18"/>
      <c r="B1546" s="12"/>
      <c r="C1546" s="12"/>
      <c r="D1546" s="12"/>
      <c r="E1546" s="13"/>
      <c r="F1546" s="18"/>
      <c r="G1546" s="12"/>
      <c r="H1546" s="14">
        <f>IF(OR($B1546="",$E1546=""),"",SUMIFS($E$6:$E1546,$B$6:$B1546,$B1546,$C$6:$C1546,"Crédit")-SUMIFS($E$6:$E1546,$B$6:$B1546,$B1546,$C$6:$C1546,"Remboursement"))</f>
      </c>
    </row>
    <row r="1547" spans="1:8" x14ac:dyDescent="0.25">
      <c r="A1547" s="18"/>
      <c r="B1547" s="12"/>
      <c r="C1547" s="12"/>
      <c r="D1547" s="12"/>
      <c r="E1547" s="13"/>
      <c r="F1547" s="18"/>
      <c r="G1547" s="12"/>
      <c r="H1547" s="14">
        <f>IF(OR($B1547="",$E1547=""),"",SUMIFS($E$6:$E1547,$B$6:$B1547,$B1547,$C$6:$C1547,"Crédit")-SUMIFS($E$6:$E1547,$B$6:$B1547,$B1547,$C$6:$C1547,"Remboursement"))</f>
      </c>
    </row>
    <row r="1548" spans="1:8" x14ac:dyDescent="0.25">
      <c r="A1548" s="18"/>
      <c r="B1548" s="12"/>
      <c r="C1548" s="12"/>
      <c r="D1548" s="12"/>
      <c r="E1548" s="13"/>
      <c r="F1548" s="18"/>
      <c r="G1548" s="12"/>
      <c r="H1548" s="14">
        <f>IF(OR($B1548="",$E1548=""),"",SUMIFS($E$6:$E1548,$B$6:$B1548,$B1548,$C$6:$C1548,"Crédit")-SUMIFS($E$6:$E1548,$B$6:$B1548,$B1548,$C$6:$C1548,"Remboursement"))</f>
      </c>
    </row>
    <row r="1549" spans="1:8" x14ac:dyDescent="0.25">
      <c r="A1549" s="18"/>
      <c r="B1549" s="12"/>
      <c r="C1549" s="12"/>
      <c r="D1549" s="12"/>
      <c r="E1549" s="13"/>
      <c r="F1549" s="18"/>
      <c r="G1549" s="12"/>
      <c r="H1549" s="14">
        <f>IF(OR($B1549="",$E1549=""),"",SUMIFS($E$6:$E1549,$B$6:$B1549,$B1549,$C$6:$C1549,"Crédit")-SUMIFS($E$6:$E1549,$B$6:$B1549,$B1549,$C$6:$C1549,"Remboursement"))</f>
      </c>
    </row>
    <row r="1550" spans="1:8" x14ac:dyDescent="0.25">
      <c r="A1550" s="18"/>
      <c r="B1550" s="12"/>
      <c r="C1550" s="12"/>
      <c r="D1550" s="12"/>
      <c r="E1550" s="13"/>
      <c r="F1550" s="18"/>
      <c r="G1550" s="12"/>
      <c r="H1550" s="14">
        <f>IF(OR($B1550="",$E1550=""),"",SUMIFS($E$6:$E1550,$B$6:$B1550,$B1550,$C$6:$C1550,"Crédit")-SUMIFS($E$6:$E1550,$B$6:$B1550,$B1550,$C$6:$C1550,"Remboursement"))</f>
      </c>
    </row>
    <row r="1551" spans="1:8" x14ac:dyDescent="0.25">
      <c r="A1551" s="18"/>
      <c r="B1551" s="12"/>
      <c r="C1551" s="12"/>
      <c r="D1551" s="12"/>
      <c r="E1551" s="13"/>
      <c r="F1551" s="18"/>
      <c r="G1551" s="12"/>
      <c r="H1551" s="14">
        <f>IF(OR($B1551="",$E1551=""),"",SUMIFS($E$6:$E1551,$B$6:$B1551,$B1551,$C$6:$C1551,"Crédit")-SUMIFS($E$6:$E1551,$B$6:$B1551,$B1551,$C$6:$C1551,"Remboursement"))</f>
      </c>
    </row>
    <row r="1552" spans="1:8" x14ac:dyDescent="0.25">
      <c r="A1552" s="18"/>
      <c r="B1552" s="12"/>
      <c r="C1552" s="12"/>
      <c r="D1552" s="12"/>
      <c r="E1552" s="13"/>
      <c r="F1552" s="18"/>
      <c r="G1552" s="12"/>
      <c r="H1552" s="14">
        <f>IF(OR($B1552="",$E1552=""),"",SUMIFS($E$6:$E1552,$B$6:$B1552,$B1552,$C$6:$C1552,"Crédit")-SUMIFS($E$6:$E1552,$B$6:$B1552,$B1552,$C$6:$C1552,"Remboursement"))</f>
      </c>
    </row>
    <row r="1553" spans="1:8" x14ac:dyDescent="0.25">
      <c r="A1553" s="18"/>
      <c r="B1553" s="12"/>
      <c r="C1553" s="12"/>
      <c r="D1553" s="12"/>
      <c r="E1553" s="13"/>
      <c r="F1553" s="18"/>
      <c r="G1553" s="12"/>
      <c r="H1553" s="14">
        <f>IF(OR($B1553="",$E1553=""),"",SUMIFS($E$6:$E1553,$B$6:$B1553,$B1553,$C$6:$C1553,"Crédit")-SUMIFS($E$6:$E1553,$B$6:$B1553,$B1553,$C$6:$C1553,"Remboursement"))</f>
      </c>
    </row>
    <row r="1554" spans="1:8" x14ac:dyDescent="0.25">
      <c r="A1554" s="18"/>
      <c r="B1554" s="12"/>
      <c r="C1554" s="12"/>
      <c r="D1554" s="12"/>
      <c r="E1554" s="13"/>
      <c r="F1554" s="18"/>
      <c r="G1554" s="12"/>
      <c r="H1554" s="14">
        <f>IF(OR($B1554="",$E1554=""),"",SUMIFS($E$6:$E1554,$B$6:$B1554,$B1554,$C$6:$C1554,"Crédit")-SUMIFS($E$6:$E1554,$B$6:$B1554,$B1554,$C$6:$C1554,"Remboursement"))</f>
      </c>
    </row>
    <row r="1555" spans="1:8" x14ac:dyDescent="0.25">
      <c r="A1555" s="18"/>
      <c r="B1555" s="12"/>
      <c r="C1555" s="12"/>
      <c r="D1555" s="12"/>
      <c r="E1555" s="13"/>
      <c r="F1555" s="18"/>
      <c r="G1555" s="12"/>
      <c r="H1555" s="14">
        <f>IF(OR($B1555="",$E1555=""),"",SUMIFS($E$6:$E1555,$B$6:$B1555,$B1555,$C$6:$C1555,"Crédit")-SUMIFS($E$6:$E1555,$B$6:$B1555,$B1555,$C$6:$C1555,"Remboursement"))</f>
      </c>
    </row>
    <row r="1556" spans="1:8" x14ac:dyDescent="0.25">
      <c r="A1556" s="18"/>
      <c r="B1556" s="12"/>
      <c r="C1556" s="12"/>
      <c r="D1556" s="12"/>
      <c r="E1556" s="13"/>
      <c r="F1556" s="18"/>
      <c r="G1556" s="12"/>
      <c r="H1556" s="14">
        <f>IF(OR($B1556="",$E1556=""),"",SUMIFS($E$6:$E1556,$B$6:$B1556,$B1556,$C$6:$C1556,"Crédit")-SUMIFS($E$6:$E1556,$B$6:$B1556,$B1556,$C$6:$C1556,"Remboursement"))</f>
      </c>
    </row>
    <row r="1557" spans="1:8" x14ac:dyDescent="0.25">
      <c r="A1557" s="18"/>
      <c r="B1557" s="12"/>
      <c r="C1557" s="12"/>
      <c r="D1557" s="12"/>
      <c r="E1557" s="13"/>
      <c r="F1557" s="18"/>
      <c r="G1557" s="12"/>
      <c r="H1557" s="14">
        <f>IF(OR($B1557="",$E1557=""),"",SUMIFS($E$6:$E1557,$B$6:$B1557,$B1557,$C$6:$C1557,"Crédit")-SUMIFS($E$6:$E1557,$B$6:$B1557,$B1557,$C$6:$C1557,"Remboursement"))</f>
      </c>
    </row>
    <row r="1558" spans="1:8" x14ac:dyDescent="0.25">
      <c r="A1558" s="18"/>
      <c r="B1558" s="12"/>
      <c r="C1558" s="12"/>
      <c r="D1558" s="12"/>
      <c r="E1558" s="13"/>
      <c r="F1558" s="18"/>
      <c r="G1558" s="12"/>
      <c r="H1558" s="14">
        <f>IF(OR($B1558="",$E1558=""),"",SUMIFS($E$6:$E1558,$B$6:$B1558,$B1558,$C$6:$C1558,"Crédit")-SUMIFS($E$6:$E1558,$B$6:$B1558,$B1558,$C$6:$C1558,"Remboursement"))</f>
      </c>
    </row>
    <row r="1559" spans="1:8" x14ac:dyDescent="0.25">
      <c r="A1559" s="18"/>
      <c r="B1559" s="12"/>
      <c r="C1559" s="12"/>
      <c r="D1559" s="12"/>
      <c r="E1559" s="13"/>
      <c r="F1559" s="18"/>
      <c r="G1559" s="12"/>
      <c r="H1559" s="14">
        <f>IF(OR($B1559="",$E1559=""),"",SUMIFS($E$6:$E1559,$B$6:$B1559,$B1559,$C$6:$C1559,"Crédit")-SUMIFS($E$6:$E1559,$B$6:$B1559,$B1559,$C$6:$C1559,"Remboursement"))</f>
      </c>
    </row>
    <row r="1560" spans="1:8" x14ac:dyDescent="0.25">
      <c r="A1560" s="18"/>
      <c r="B1560" s="12"/>
      <c r="C1560" s="12"/>
      <c r="D1560" s="12"/>
      <c r="E1560" s="13"/>
      <c r="F1560" s="18"/>
      <c r="G1560" s="12"/>
      <c r="H1560" s="14">
        <f>IF(OR($B1560="",$E1560=""),"",SUMIFS($E$6:$E1560,$B$6:$B1560,$B1560,$C$6:$C1560,"Crédit")-SUMIFS($E$6:$E1560,$B$6:$B1560,$B1560,$C$6:$C1560,"Remboursement"))</f>
      </c>
    </row>
    <row r="1561" spans="1:8" x14ac:dyDescent="0.25">
      <c r="A1561" s="18"/>
      <c r="B1561" s="12"/>
      <c r="C1561" s="12"/>
      <c r="D1561" s="12"/>
      <c r="E1561" s="13"/>
      <c r="F1561" s="18"/>
      <c r="G1561" s="12"/>
      <c r="H1561" s="14">
        <f>IF(OR($B1561="",$E1561=""),"",SUMIFS($E$6:$E1561,$B$6:$B1561,$B1561,$C$6:$C1561,"Crédit")-SUMIFS($E$6:$E1561,$B$6:$B1561,$B1561,$C$6:$C1561,"Remboursement"))</f>
      </c>
    </row>
    <row r="1562" spans="1:8" x14ac:dyDescent="0.25">
      <c r="A1562" s="18"/>
      <c r="B1562" s="12"/>
      <c r="C1562" s="12"/>
      <c r="D1562" s="12"/>
      <c r="E1562" s="13"/>
      <c r="F1562" s="18"/>
      <c r="G1562" s="12"/>
      <c r="H1562" s="14">
        <f>IF(OR($B1562="",$E1562=""),"",SUMIFS($E$6:$E1562,$B$6:$B1562,$B1562,$C$6:$C1562,"Crédit")-SUMIFS($E$6:$E1562,$B$6:$B1562,$B1562,$C$6:$C1562,"Remboursement"))</f>
      </c>
    </row>
    <row r="1563" spans="1:8" x14ac:dyDescent="0.25">
      <c r="A1563" s="18"/>
      <c r="B1563" s="12"/>
      <c r="C1563" s="12"/>
      <c r="D1563" s="12"/>
      <c r="E1563" s="13"/>
      <c r="F1563" s="18"/>
      <c r="G1563" s="12"/>
      <c r="H1563" s="14">
        <f>IF(OR($B1563="",$E1563=""),"",SUMIFS($E$6:$E1563,$B$6:$B1563,$B1563,$C$6:$C1563,"Crédit")-SUMIFS($E$6:$E1563,$B$6:$B1563,$B1563,$C$6:$C1563,"Remboursement"))</f>
      </c>
    </row>
    <row r="1564" spans="1:8" x14ac:dyDescent="0.25">
      <c r="A1564" s="18"/>
      <c r="B1564" s="12"/>
      <c r="C1564" s="12"/>
      <c r="D1564" s="12"/>
      <c r="E1564" s="13"/>
      <c r="F1564" s="18"/>
      <c r="G1564" s="12"/>
      <c r="H1564" s="14">
        <f>IF(OR($B1564="",$E1564=""),"",SUMIFS($E$6:$E1564,$B$6:$B1564,$B1564,$C$6:$C1564,"Crédit")-SUMIFS($E$6:$E1564,$B$6:$B1564,$B1564,$C$6:$C1564,"Remboursement"))</f>
      </c>
    </row>
    <row r="1565" spans="1:8" x14ac:dyDescent="0.25">
      <c r="A1565" s="18"/>
      <c r="B1565" s="12"/>
      <c r="C1565" s="12"/>
      <c r="D1565" s="12"/>
      <c r="E1565" s="13"/>
      <c r="F1565" s="18"/>
      <c r="G1565" s="12"/>
      <c r="H1565" s="14">
        <f>IF(OR($B1565="",$E1565=""),"",SUMIFS($E$6:$E1565,$B$6:$B1565,$B1565,$C$6:$C1565,"Crédit")-SUMIFS($E$6:$E1565,$B$6:$B1565,$B1565,$C$6:$C1565,"Remboursement"))</f>
      </c>
    </row>
    <row r="1566" spans="1:8" x14ac:dyDescent="0.25">
      <c r="A1566" s="18"/>
      <c r="B1566" s="12"/>
      <c r="C1566" s="12"/>
      <c r="D1566" s="12"/>
      <c r="E1566" s="13"/>
      <c r="F1566" s="18"/>
      <c r="G1566" s="12"/>
      <c r="H1566" s="14">
        <f>IF(OR($B1566="",$E1566=""),"",SUMIFS($E$6:$E1566,$B$6:$B1566,$B1566,$C$6:$C1566,"Crédit")-SUMIFS($E$6:$E1566,$B$6:$B1566,$B1566,$C$6:$C1566,"Remboursement"))</f>
      </c>
    </row>
    <row r="1567" spans="1:8" x14ac:dyDescent="0.25">
      <c r="A1567" s="18"/>
      <c r="B1567" s="12"/>
      <c r="C1567" s="12"/>
      <c r="D1567" s="12"/>
      <c r="E1567" s="13"/>
      <c r="F1567" s="18"/>
      <c r="G1567" s="12"/>
      <c r="H1567" s="14">
        <f>IF(OR($B1567="",$E1567=""),"",SUMIFS($E$6:$E1567,$B$6:$B1567,$B1567,$C$6:$C1567,"Crédit")-SUMIFS($E$6:$E1567,$B$6:$B1567,$B1567,$C$6:$C1567,"Remboursement"))</f>
      </c>
    </row>
    <row r="1568" spans="1:8" x14ac:dyDescent="0.25">
      <c r="A1568" s="18"/>
      <c r="B1568" s="12"/>
      <c r="C1568" s="12"/>
      <c r="D1568" s="12"/>
      <c r="E1568" s="13"/>
      <c r="F1568" s="18"/>
      <c r="G1568" s="12"/>
      <c r="H1568" s="14">
        <f>IF(OR($B1568="",$E1568=""),"",SUMIFS($E$6:$E1568,$B$6:$B1568,$B1568,$C$6:$C1568,"Crédit")-SUMIFS($E$6:$E1568,$B$6:$B1568,$B1568,$C$6:$C1568,"Remboursement"))</f>
      </c>
    </row>
    <row r="1569" spans="1:8" x14ac:dyDescent="0.25">
      <c r="A1569" s="18"/>
      <c r="B1569" s="12"/>
      <c r="C1569" s="12"/>
      <c r="D1569" s="12"/>
      <c r="E1569" s="13"/>
      <c r="F1569" s="18"/>
      <c r="G1569" s="12"/>
      <c r="H1569" s="14">
        <f>IF(OR($B1569="",$E1569=""),"",SUMIFS($E$6:$E1569,$B$6:$B1569,$B1569,$C$6:$C1569,"Crédit")-SUMIFS($E$6:$E1569,$B$6:$B1569,$B1569,$C$6:$C1569,"Remboursement"))</f>
      </c>
    </row>
    <row r="1570" spans="1:8" x14ac:dyDescent="0.25">
      <c r="A1570" s="18"/>
      <c r="B1570" s="12"/>
      <c r="C1570" s="12"/>
      <c r="D1570" s="12"/>
      <c r="E1570" s="13"/>
      <c r="F1570" s="18"/>
      <c r="G1570" s="12"/>
      <c r="H1570" s="14">
        <f>IF(OR($B1570="",$E1570=""),"",SUMIFS($E$6:$E1570,$B$6:$B1570,$B1570,$C$6:$C1570,"Crédit")-SUMIFS($E$6:$E1570,$B$6:$B1570,$B1570,$C$6:$C1570,"Remboursement"))</f>
      </c>
    </row>
    <row r="1571" spans="1:8" x14ac:dyDescent="0.25">
      <c r="A1571" s="18"/>
      <c r="B1571" s="12"/>
      <c r="C1571" s="12"/>
      <c r="D1571" s="12"/>
      <c r="E1571" s="13"/>
      <c r="F1571" s="18"/>
      <c r="G1571" s="12"/>
      <c r="H1571" s="14">
        <f>IF(OR($B1571="",$E1571=""),"",SUMIFS($E$6:$E1571,$B$6:$B1571,$B1571,$C$6:$C1571,"Crédit")-SUMIFS($E$6:$E1571,$B$6:$B1571,$B1571,$C$6:$C1571,"Remboursement"))</f>
      </c>
    </row>
    <row r="1572" spans="1:8" x14ac:dyDescent="0.25">
      <c r="A1572" s="18"/>
      <c r="B1572" s="12"/>
      <c r="C1572" s="12"/>
      <c r="D1572" s="12"/>
      <c r="E1572" s="13"/>
      <c r="F1572" s="18"/>
      <c r="G1572" s="12"/>
      <c r="H1572" s="14">
        <f>IF(OR($B1572="",$E1572=""),"",SUMIFS($E$6:$E1572,$B$6:$B1572,$B1572,$C$6:$C1572,"Crédit")-SUMIFS($E$6:$E1572,$B$6:$B1572,$B1572,$C$6:$C1572,"Remboursement"))</f>
      </c>
    </row>
    <row r="1573" spans="1:8" x14ac:dyDescent="0.25">
      <c r="A1573" s="18"/>
      <c r="B1573" s="12"/>
      <c r="C1573" s="12"/>
      <c r="D1573" s="12"/>
      <c r="E1573" s="13"/>
      <c r="F1573" s="18"/>
      <c r="G1573" s="12"/>
      <c r="H1573" s="14">
        <f>IF(OR($B1573="",$E1573=""),"",SUMIFS($E$6:$E1573,$B$6:$B1573,$B1573,$C$6:$C1573,"Crédit")-SUMIFS($E$6:$E1573,$B$6:$B1573,$B1573,$C$6:$C1573,"Remboursement"))</f>
      </c>
    </row>
    <row r="1574" spans="1:8" x14ac:dyDescent="0.25">
      <c r="A1574" s="18"/>
      <c r="B1574" s="12"/>
      <c r="C1574" s="12"/>
      <c r="D1574" s="12"/>
      <c r="E1574" s="13"/>
      <c r="F1574" s="18"/>
      <c r="G1574" s="12"/>
      <c r="H1574" s="14">
        <f>IF(OR($B1574="",$E1574=""),"",SUMIFS($E$6:$E1574,$B$6:$B1574,$B1574,$C$6:$C1574,"Crédit")-SUMIFS($E$6:$E1574,$B$6:$B1574,$B1574,$C$6:$C1574,"Remboursement"))</f>
      </c>
    </row>
    <row r="1575" spans="1:8" x14ac:dyDescent="0.25">
      <c r="A1575" s="18"/>
      <c r="B1575" s="12"/>
      <c r="C1575" s="12"/>
      <c r="D1575" s="12"/>
      <c r="E1575" s="13"/>
      <c r="F1575" s="18"/>
      <c r="G1575" s="12"/>
      <c r="H1575" s="14">
        <f>IF(OR($B1575="",$E1575=""),"",SUMIFS($E$6:$E1575,$B$6:$B1575,$B1575,$C$6:$C1575,"Crédit")-SUMIFS($E$6:$E1575,$B$6:$B1575,$B1575,$C$6:$C1575,"Remboursement"))</f>
      </c>
    </row>
    <row r="1576" spans="1:8" x14ac:dyDescent="0.25">
      <c r="A1576" s="18"/>
      <c r="B1576" s="12"/>
      <c r="C1576" s="12"/>
      <c r="D1576" s="12"/>
      <c r="E1576" s="13"/>
      <c r="F1576" s="18"/>
      <c r="G1576" s="12"/>
      <c r="H1576" s="14">
        <f>IF(OR($B1576="",$E1576=""),"",SUMIFS($E$6:$E1576,$B$6:$B1576,$B1576,$C$6:$C1576,"Crédit")-SUMIFS($E$6:$E1576,$B$6:$B1576,$B1576,$C$6:$C1576,"Remboursement"))</f>
      </c>
    </row>
    <row r="1577" spans="1:8" x14ac:dyDescent="0.25">
      <c r="A1577" s="18"/>
      <c r="B1577" s="12"/>
      <c r="C1577" s="12"/>
      <c r="D1577" s="12"/>
      <c r="E1577" s="13"/>
      <c r="F1577" s="18"/>
      <c r="G1577" s="12"/>
      <c r="H1577" s="14">
        <f>IF(OR($B1577="",$E1577=""),"",SUMIFS($E$6:$E1577,$B$6:$B1577,$B1577,$C$6:$C1577,"Crédit")-SUMIFS($E$6:$E1577,$B$6:$B1577,$B1577,$C$6:$C1577,"Remboursement"))</f>
      </c>
    </row>
    <row r="1578" spans="1:8" x14ac:dyDescent="0.25">
      <c r="A1578" s="18"/>
      <c r="B1578" s="12"/>
      <c r="C1578" s="12"/>
      <c r="D1578" s="12"/>
      <c r="E1578" s="13"/>
      <c r="F1578" s="18"/>
      <c r="G1578" s="12"/>
      <c r="H1578" s="14">
        <f>IF(OR($B1578="",$E1578=""),"",SUMIFS($E$6:$E1578,$B$6:$B1578,$B1578,$C$6:$C1578,"Crédit")-SUMIFS($E$6:$E1578,$B$6:$B1578,$B1578,$C$6:$C1578,"Remboursement"))</f>
      </c>
    </row>
    <row r="1579" spans="1:8" x14ac:dyDescent="0.25">
      <c r="A1579" s="18"/>
      <c r="B1579" s="12"/>
      <c r="C1579" s="12"/>
      <c r="D1579" s="12"/>
      <c r="E1579" s="13"/>
      <c r="F1579" s="18"/>
      <c r="G1579" s="12"/>
      <c r="H1579" s="14">
        <f>IF(OR($B1579="",$E1579=""),"",SUMIFS($E$6:$E1579,$B$6:$B1579,$B1579,$C$6:$C1579,"Crédit")-SUMIFS($E$6:$E1579,$B$6:$B1579,$B1579,$C$6:$C1579,"Remboursement"))</f>
      </c>
    </row>
    <row r="1580" spans="1:8" x14ac:dyDescent="0.25">
      <c r="A1580" s="18"/>
      <c r="B1580" s="12"/>
      <c r="C1580" s="12"/>
      <c r="D1580" s="12"/>
      <c r="E1580" s="13"/>
      <c r="F1580" s="18"/>
      <c r="G1580" s="12"/>
      <c r="H1580" s="14">
        <f>IF(OR($B1580="",$E1580=""),"",SUMIFS($E$6:$E1580,$B$6:$B1580,$B1580,$C$6:$C1580,"Crédit")-SUMIFS($E$6:$E1580,$B$6:$B1580,$B1580,$C$6:$C1580,"Remboursement"))</f>
      </c>
    </row>
    <row r="1581" spans="1:8" x14ac:dyDescent="0.25">
      <c r="A1581" s="18"/>
      <c r="B1581" s="12"/>
      <c r="C1581" s="12"/>
      <c r="D1581" s="12"/>
      <c r="E1581" s="13"/>
      <c r="F1581" s="18"/>
      <c r="G1581" s="12"/>
      <c r="H1581" s="14">
        <f>IF(OR($B1581="",$E1581=""),"",SUMIFS($E$6:$E1581,$B$6:$B1581,$B1581,$C$6:$C1581,"Crédit")-SUMIFS($E$6:$E1581,$B$6:$B1581,$B1581,$C$6:$C1581,"Remboursement"))</f>
      </c>
    </row>
    <row r="1582" spans="1:8" x14ac:dyDescent="0.25">
      <c r="A1582" s="18"/>
      <c r="B1582" s="12"/>
      <c r="C1582" s="12"/>
      <c r="D1582" s="12"/>
      <c r="E1582" s="13"/>
      <c r="F1582" s="18"/>
      <c r="G1582" s="12"/>
      <c r="H1582" s="14">
        <f>IF(OR($B1582="",$E1582=""),"",SUMIFS($E$6:$E1582,$B$6:$B1582,$B1582,$C$6:$C1582,"Crédit")-SUMIFS($E$6:$E1582,$B$6:$B1582,$B1582,$C$6:$C1582,"Remboursement"))</f>
      </c>
    </row>
    <row r="1583" spans="1:8" x14ac:dyDescent="0.25">
      <c r="A1583" s="18"/>
      <c r="B1583" s="12"/>
      <c r="C1583" s="12"/>
      <c r="D1583" s="12"/>
      <c r="E1583" s="13"/>
      <c r="F1583" s="18"/>
      <c r="G1583" s="12"/>
      <c r="H1583" s="14">
        <f>IF(OR($B1583="",$E1583=""),"",SUMIFS($E$6:$E1583,$B$6:$B1583,$B1583,$C$6:$C1583,"Crédit")-SUMIFS($E$6:$E1583,$B$6:$B1583,$B1583,$C$6:$C1583,"Remboursement"))</f>
      </c>
    </row>
    <row r="1584" spans="1:8" x14ac:dyDescent="0.25">
      <c r="A1584" s="18"/>
      <c r="B1584" s="12"/>
      <c r="C1584" s="12"/>
      <c r="D1584" s="12"/>
      <c r="E1584" s="13"/>
      <c r="F1584" s="18"/>
      <c r="G1584" s="12"/>
      <c r="H1584" s="14">
        <f>IF(OR($B1584="",$E1584=""),"",SUMIFS($E$6:$E1584,$B$6:$B1584,$B1584,$C$6:$C1584,"Crédit")-SUMIFS($E$6:$E1584,$B$6:$B1584,$B1584,$C$6:$C1584,"Remboursement"))</f>
      </c>
    </row>
    <row r="1585" spans="1:8" x14ac:dyDescent="0.25">
      <c r="A1585" s="18"/>
      <c r="B1585" s="12"/>
      <c r="C1585" s="12"/>
      <c r="D1585" s="12"/>
      <c r="E1585" s="13"/>
      <c r="F1585" s="18"/>
      <c r="G1585" s="12"/>
      <c r="H1585" s="14">
        <f>IF(OR($B1585="",$E1585=""),"",SUMIFS($E$6:$E1585,$B$6:$B1585,$B1585,$C$6:$C1585,"Crédit")-SUMIFS($E$6:$E1585,$B$6:$B1585,$B1585,$C$6:$C1585,"Remboursement"))</f>
      </c>
    </row>
    <row r="1586" spans="1:8" x14ac:dyDescent="0.25">
      <c r="A1586" s="18"/>
      <c r="B1586" s="12"/>
      <c r="C1586" s="12"/>
      <c r="D1586" s="12"/>
      <c r="E1586" s="13"/>
      <c r="F1586" s="18"/>
      <c r="G1586" s="12"/>
      <c r="H1586" s="14">
        <f>IF(OR($B1586="",$E1586=""),"",SUMIFS($E$6:$E1586,$B$6:$B1586,$B1586,$C$6:$C1586,"Crédit")-SUMIFS($E$6:$E1586,$B$6:$B1586,$B1586,$C$6:$C1586,"Remboursement"))</f>
      </c>
    </row>
    <row r="1587" spans="1:8" x14ac:dyDescent="0.25">
      <c r="A1587" s="18"/>
      <c r="B1587" s="12"/>
      <c r="C1587" s="12"/>
      <c r="D1587" s="12"/>
      <c r="E1587" s="13"/>
      <c r="F1587" s="18"/>
      <c r="G1587" s="12"/>
      <c r="H1587" s="14">
        <f>IF(OR($B1587="",$E1587=""),"",SUMIFS($E$6:$E1587,$B$6:$B1587,$B1587,$C$6:$C1587,"Crédit")-SUMIFS($E$6:$E1587,$B$6:$B1587,$B1587,$C$6:$C1587,"Remboursement"))</f>
      </c>
    </row>
    <row r="1588" spans="1:8" x14ac:dyDescent="0.25">
      <c r="A1588" s="18"/>
      <c r="B1588" s="12"/>
      <c r="C1588" s="12"/>
      <c r="D1588" s="12"/>
      <c r="E1588" s="13"/>
      <c r="F1588" s="18"/>
      <c r="G1588" s="12"/>
      <c r="H1588" s="14">
        <f>IF(OR($B1588="",$E1588=""),"",SUMIFS($E$6:$E1588,$B$6:$B1588,$B1588,$C$6:$C1588,"Crédit")-SUMIFS($E$6:$E1588,$B$6:$B1588,$B1588,$C$6:$C1588,"Remboursement"))</f>
      </c>
    </row>
    <row r="1589" spans="1:8" x14ac:dyDescent="0.25">
      <c r="A1589" s="18"/>
      <c r="B1589" s="12"/>
      <c r="C1589" s="12"/>
      <c r="D1589" s="12"/>
      <c r="E1589" s="13"/>
      <c r="F1589" s="18"/>
      <c r="G1589" s="12"/>
      <c r="H1589" s="14">
        <f>IF(OR($B1589="",$E1589=""),"",SUMIFS($E$6:$E1589,$B$6:$B1589,$B1589,$C$6:$C1589,"Crédit")-SUMIFS($E$6:$E1589,$B$6:$B1589,$B1589,$C$6:$C1589,"Remboursement"))</f>
      </c>
    </row>
    <row r="1590" spans="1:8" x14ac:dyDescent="0.25">
      <c r="A1590" s="18"/>
      <c r="B1590" s="12"/>
      <c r="C1590" s="12"/>
      <c r="D1590" s="12"/>
      <c r="E1590" s="13"/>
      <c r="F1590" s="18"/>
      <c r="G1590" s="12"/>
      <c r="H1590" s="14">
        <f>IF(OR($B1590="",$E1590=""),"",SUMIFS($E$6:$E1590,$B$6:$B1590,$B1590,$C$6:$C1590,"Crédit")-SUMIFS($E$6:$E1590,$B$6:$B1590,$B1590,$C$6:$C1590,"Remboursement"))</f>
      </c>
    </row>
    <row r="1591" spans="1:8" x14ac:dyDescent="0.25">
      <c r="A1591" s="18"/>
      <c r="B1591" s="12"/>
      <c r="C1591" s="12"/>
      <c r="D1591" s="12"/>
      <c r="E1591" s="13"/>
      <c r="F1591" s="18"/>
      <c r="G1591" s="12"/>
      <c r="H1591" s="14">
        <f>IF(OR($B1591="",$E1591=""),"",SUMIFS($E$6:$E1591,$B$6:$B1591,$B1591,$C$6:$C1591,"Crédit")-SUMIFS($E$6:$E1591,$B$6:$B1591,$B1591,$C$6:$C1591,"Remboursement"))</f>
      </c>
    </row>
    <row r="1592" spans="1:8" x14ac:dyDescent="0.25">
      <c r="A1592" s="18"/>
      <c r="B1592" s="12"/>
      <c r="C1592" s="12"/>
      <c r="D1592" s="12"/>
      <c r="E1592" s="13"/>
      <c r="F1592" s="18"/>
      <c r="G1592" s="12"/>
      <c r="H1592" s="14">
        <f>IF(OR($B1592="",$E1592=""),"",SUMIFS($E$6:$E1592,$B$6:$B1592,$B1592,$C$6:$C1592,"Crédit")-SUMIFS($E$6:$E1592,$B$6:$B1592,$B1592,$C$6:$C1592,"Remboursement"))</f>
      </c>
    </row>
    <row r="1593" spans="1:8" x14ac:dyDescent="0.25">
      <c r="A1593" s="18"/>
      <c r="B1593" s="12"/>
      <c r="C1593" s="12"/>
      <c r="D1593" s="12"/>
      <c r="E1593" s="13"/>
      <c r="F1593" s="18"/>
      <c r="G1593" s="12"/>
      <c r="H1593" s="14">
        <f>IF(OR($B1593="",$E1593=""),"",SUMIFS($E$6:$E1593,$B$6:$B1593,$B1593,$C$6:$C1593,"Crédit")-SUMIFS($E$6:$E1593,$B$6:$B1593,$B1593,$C$6:$C1593,"Remboursement"))</f>
      </c>
    </row>
    <row r="1594" spans="1:8" x14ac:dyDescent="0.25">
      <c r="A1594" s="18"/>
      <c r="B1594" s="12"/>
      <c r="C1594" s="12"/>
      <c r="D1594" s="12"/>
      <c r="E1594" s="13"/>
      <c r="F1594" s="18"/>
      <c r="G1594" s="12"/>
      <c r="H1594" s="14">
        <f>IF(OR($B1594="",$E1594=""),"",SUMIFS($E$6:$E1594,$B$6:$B1594,$B1594,$C$6:$C1594,"Crédit")-SUMIFS($E$6:$E1594,$B$6:$B1594,$B1594,$C$6:$C1594,"Remboursement"))</f>
      </c>
    </row>
    <row r="1595" spans="1:8" x14ac:dyDescent="0.25">
      <c r="A1595" s="18"/>
      <c r="B1595" s="12"/>
      <c r="C1595" s="12"/>
      <c r="D1595" s="12"/>
      <c r="E1595" s="13"/>
      <c r="F1595" s="18"/>
      <c r="G1595" s="12"/>
      <c r="H1595" s="14">
        <f>IF(OR($B1595="",$E1595=""),"",SUMIFS($E$6:$E1595,$B$6:$B1595,$B1595,$C$6:$C1595,"Crédit")-SUMIFS($E$6:$E1595,$B$6:$B1595,$B1595,$C$6:$C1595,"Remboursement"))</f>
      </c>
    </row>
    <row r="1596" spans="1:8" x14ac:dyDescent="0.25">
      <c r="A1596" s="18"/>
      <c r="B1596" s="12"/>
      <c r="C1596" s="12"/>
      <c r="D1596" s="12"/>
      <c r="E1596" s="13"/>
      <c r="F1596" s="18"/>
      <c r="G1596" s="12"/>
      <c r="H1596" s="14">
        <f>IF(OR($B1596="",$E1596=""),"",SUMIFS($E$6:$E1596,$B$6:$B1596,$B1596,$C$6:$C1596,"Crédit")-SUMIFS($E$6:$E1596,$B$6:$B1596,$B1596,$C$6:$C1596,"Remboursement"))</f>
      </c>
    </row>
    <row r="1597" spans="1:8" x14ac:dyDescent="0.25">
      <c r="A1597" s="18"/>
      <c r="B1597" s="12"/>
      <c r="C1597" s="12"/>
      <c r="D1597" s="12"/>
      <c r="E1597" s="13"/>
      <c r="F1597" s="18"/>
      <c r="G1597" s="12"/>
      <c r="H1597" s="14">
        <f>IF(OR($B1597="",$E1597=""),"",SUMIFS($E$6:$E1597,$B$6:$B1597,$B1597,$C$6:$C1597,"Crédit")-SUMIFS($E$6:$E1597,$B$6:$B1597,$B1597,$C$6:$C1597,"Remboursement"))</f>
      </c>
    </row>
    <row r="1598" spans="1:8" x14ac:dyDescent="0.25">
      <c r="A1598" s="18"/>
      <c r="B1598" s="12"/>
      <c r="C1598" s="12"/>
      <c r="D1598" s="12"/>
      <c r="E1598" s="13"/>
      <c r="F1598" s="18"/>
      <c r="G1598" s="12"/>
      <c r="H1598" s="14">
        <f>IF(OR($B1598="",$E1598=""),"",SUMIFS($E$6:$E1598,$B$6:$B1598,$B1598,$C$6:$C1598,"Crédit")-SUMIFS($E$6:$E1598,$B$6:$B1598,$B1598,$C$6:$C1598,"Remboursement"))</f>
      </c>
    </row>
    <row r="1599" spans="1:8" x14ac:dyDescent="0.25">
      <c r="A1599" s="18"/>
      <c r="B1599" s="12"/>
      <c r="C1599" s="12"/>
      <c r="D1599" s="12"/>
      <c r="E1599" s="13"/>
      <c r="F1599" s="18"/>
      <c r="G1599" s="12"/>
      <c r="H1599" s="14">
        <f>IF(OR($B1599="",$E1599=""),"",SUMIFS($E$6:$E1599,$B$6:$B1599,$B1599,$C$6:$C1599,"Crédit")-SUMIFS($E$6:$E1599,$B$6:$B1599,$B1599,$C$6:$C1599,"Remboursement"))</f>
      </c>
    </row>
    <row r="1600" spans="1:8" x14ac:dyDescent="0.25">
      <c r="A1600" s="18"/>
      <c r="B1600" s="12"/>
      <c r="C1600" s="12"/>
      <c r="D1600" s="12"/>
      <c r="E1600" s="13"/>
      <c r="F1600" s="18"/>
      <c r="G1600" s="12"/>
      <c r="H1600" s="14">
        <f>IF(OR($B1600="",$E1600=""),"",SUMIFS($E$6:$E1600,$B$6:$B1600,$B1600,$C$6:$C1600,"Crédit")-SUMIFS($E$6:$E1600,$B$6:$B1600,$B1600,$C$6:$C1600,"Remboursement"))</f>
      </c>
    </row>
    <row r="1601" spans="1:8" x14ac:dyDescent="0.25">
      <c r="A1601" s="18"/>
      <c r="B1601" s="12"/>
      <c r="C1601" s="12"/>
      <c r="D1601" s="12"/>
      <c r="E1601" s="13"/>
      <c r="F1601" s="18"/>
      <c r="G1601" s="12"/>
      <c r="H1601" s="14">
        <f>IF(OR($B1601="",$E1601=""),"",SUMIFS($E$6:$E1601,$B$6:$B1601,$B1601,$C$6:$C1601,"Crédit")-SUMIFS($E$6:$E1601,$B$6:$B1601,$B1601,$C$6:$C1601,"Remboursement"))</f>
      </c>
    </row>
    <row r="1602" spans="1:8" x14ac:dyDescent="0.25">
      <c r="A1602" s="18"/>
      <c r="B1602" s="12"/>
      <c r="C1602" s="12"/>
      <c r="D1602" s="12"/>
      <c r="E1602" s="13"/>
      <c r="F1602" s="18"/>
      <c r="G1602" s="12"/>
      <c r="H1602" s="14">
        <f>IF(OR($B1602="",$E1602=""),"",SUMIFS($E$6:$E1602,$B$6:$B1602,$B1602,$C$6:$C1602,"Crédit")-SUMIFS($E$6:$E1602,$B$6:$B1602,$B1602,$C$6:$C1602,"Remboursement"))</f>
      </c>
    </row>
    <row r="1603" spans="1:8" x14ac:dyDescent="0.25">
      <c r="A1603" s="18"/>
      <c r="B1603" s="12"/>
      <c r="C1603" s="12"/>
      <c r="D1603" s="12"/>
      <c r="E1603" s="13"/>
      <c r="F1603" s="18"/>
      <c r="G1603" s="12"/>
      <c r="H1603" s="14">
        <f>IF(OR($B1603="",$E1603=""),"",SUMIFS($E$6:$E1603,$B$6:$B1603,$B1603,$C$6:$C1603,"Crédit")-SUMIFS($E$6:$E1603,$B$6:$B1603,$B1603,$C$6:$C1603,"Remboursement"))</f>
      </c>
    </row>
    <row r="1604" spans="1:8" x14ac:dyDescent="0.25">
      <c r="A1604" s="18"/>
      <c r="B1604" s="12"/>
      <c r="C1604" s="12"/>
      <c r="D1604" s="12"/>
      <c r="E1604" s="13"/>
      <c r="F1604" s="18"/>
      <c r="G1604" s="12"/>
      <c r="H1604" s="14">
        <f>IF(OR($B1604="",$E1604=""),"",SUMIFS($E$6:$E1604,$B$6:$B1604,$B1604,$C$6:$C1604,"Crédit")-SUMIFS($E$6:$E1604,$B$6:$B1604,$B1604,$C$6:$C1604,"Remboursement"))</f>
      </c>
    </row>
    <row r="1605" spans="1:8" x14ac:dyDescent="0.25">
      <c r="A1605" s="18"/>
      <c r="B1605" s="12"/>
      <c r="C1605" s="12"/>
      <c r="D1605" s="12"/>
      <c r="E1605" s="13"/>
      <c r="F1605" s="18"/>
      <c r="G1605" s="12"/>
      <c r="H1605" s="14">
        <f>IF(OR($B1605="",$E1605=""),"",SUMIFS($E$6:$E1605,$B$6:$B1605,$B1605,$C$6:$C1605,"Crédit")-SUMIFS($E$6:$E1605,$B$6:$B1605,$B1605,$C$6:$C1605,"Remboursement"))</f>
      </c>
    </row>
    <row r="1606" spans="1:8" x14ac:dyDescent="0.25">
      <c r="A1606" s="18"/>
      <c r="B1606" s="12"/>
      <c r="C1606" s="12"/>
      <c r="D1606" s="12"/>
      <c r="E1606" s="13"/>
      <c r="F1606" s="18"/>
      <c r="G1606" s="12"/>
      <c r="H1606" s="14">
        <f>IF(OR($B1606="",$E1606=""),"",SUMIFS($E$6:$E1606,$B$6:$B1606,$B1606,$C$6:$C1606,"Crédit")-SUMIFS($E$6:$E1606,$B$6:$B1606,$B1606,$C$6:$C1606,"Remboursement"))</f>
      </c>
    </row>
    <row r="1607" spans="1:8" x14ac:dyDescent="0.25">
      <c r="A1607" s="18"/>
      <c r="B1607" s="12"/>
      <c r="C1607" s="12"/>
      <c r="D1607" s="12"/>
      <c r="E1607" s="13"/>
      <c r="F1607" s="18"/>
      <c r="G1607" s="12"/>
      <c r="H1607" s="14">
        <f>IF(OR($B1607="",$E1607=""),"",SUMIFS($E$6:$E1607,$B$6:$B1607,$B1607,$C$6:$C1607,"Crédit")-SUMIFS($E$6:$E1607,$B$6:$B1607,$B1607,$C$6:$C1607,"Remboursement"))</f>
      </c>
    </row>
    <row r="1608" spans="1:8" x14ac:dyDescent="0.25">
      <c r="A1608" s="18"/>
      <c r="B1608" s="12"/>
      <c r="C1608" s="12"/>
      <c r="D1608" s="12"/>
      <c r="E1608" s="13"/>
      <c r="F1608" s="18"/>
      <c r="G1608" s="12"/>
      <c r="H1608" s="14">
        <f>IF(OR($B1608="",$E1608=""),"",SUMIFS($E$6:$E1608,$B$6:$B1608,$B1608,$C$6:$C1608,"Crédit")-SUMIFS($E$6:$E1608,$B$6:$B1608,$B1608,$C$6:$C1608,"Remboursement"))</f>
      </c>
    </row>
    <row r="1609" spans="1:8" x14ac:dyDescent="0.25">
      <c r="A1609" s="18"/>
      <c r="B1609" s="12"/>
      <c r="C1609" s="12"/>
      <c r="D1609" s="12"/>
      <c r="E1609" s="13"/>
      <c r="F1609" s="18"/>
      <c r="G1609" s="12"/>
      <c r="H1609" s="14">
        <f>IF(OR($B1609="",$E1609=""),"",SUMIFS($E$6:$E1609,$B$6:$B1609,$B1609,$C$6:$C1609,"Crédit")-SUMIFS($E$6:$E1609,$B$6:$B1609,$B1609,$C$6:$C1609,"Remboursement"))</f>
      </c>
    </row>
    <row r="1610" spans="1:8" x14ac:dyDescent="0.25">
      <c r="A1610" s="18"/>
      <c r="B1610" s="12"/>
      <c r="C1610" s="12"/>
      <c r="D1610" s="12"/>
      <c r="E1610" s="13"/>
      <c r="F1610" s="18"/>
      <c r="G1610" s="12"/>
      <c r="H1610" s="14">
        <f>IF(OR($B1610="",$E1610=""),"",SUMIFS($E$6:$E1610,$B$6:$B1610,$B1610,$C$6:$C1610,"Crédit")-SUMIFS($E$6:$E1610,$B$6:$B1610,$B1610,$C$6:$C1610,"Remboursement"))</f>
      </c>
    </row>
    <row r="1611" spans="1:8" x14ac:dyDescent="0.25">
      <c r="A1611" s="18"/>
      <c r="B1611" s="12"/>
      <c r="C1611" s="12"/>
      <c r="D1611" s="12"/>
      <c r="E1611" s="13"/>
      <c r="F1611" s="18"/>
      <c r="G1611" s="12"/>
      <c r="H1611" s="14">
        <f>IF(OR($B1611="",$E1611=""),"",SUMIFS($E$6:$E1611,$B$6:$B1611,$B1611,$C$6:$C1611,"Crédit")-SUMIFS($E$6:$E1611,$B$6:$B1611,$B1611,$C$6:$C1611,"Remboursement"))</f>
      </c>
    </row>
    <row r="1612" spans="1:8" x14ac:dyDescent="0.25">
      <c r="A1612" s="18"/>
      <c r="B1612" s="12"/>
      <c r="C1612" s="12"/>
      <c r="D1612" s="12"/>
      <c r="E1612" s="13"/>
      <c r="F1612" s="18"/>
      <c r="G1612" s="12"/>
      <c r="H1612" s="14">
        <f>IF(OR($B1612="",$E1612=""),"",SUMIFS($E$6:$E1612,$B$6:$B1612,$B1612,$C$6:$C1612,"Crédit")-SUMIFS($E$6:$E1612,$B$6:$B1612,$B1612,$C$6:$C1612,"Remboursement"))</f>
      </c>
    </row>
    <row r="1613" spans="1:8" x14ac:dyDescent="0.25">
      <c r="A1613" s="18"/>
      <c r="B1613" s="12"/>
      <c r="C1613" s="12"/>
      <c r="D1613" s="12"/>
      <c r="E1613" s="13"/>
      <c r="F1613" s="18"/>
      <c r="G1613" s="12"/>
      <c r="H1613" s="14">
        <f>IF(OR($B1613="",$E1613=""),"",SUMIFS($E$6:$E1613,$B$6:$B1613,$B1613,$C$6:$C1613,"Crédit")-SUMIFS($E$6:$E1613,$B$6:$B1613,$B1613,$C$6:$C1613,"Remboursement"))</f>
      </c>
    </row>
    <row r="1614" spans="1:8" x14ac:dyDescent="0.25">
      <c r="A1614" s="18"/>
      <c r="B1614" s="12"/>
      <c r="C1614" s="12"/>
      <c r="D1614" s="12"/>
      <c r="E1614" s="13"/>
      <c r="F1614" s="18"/>
      <c r="G1614" s="12"/>
      <c r="H1614" s="14">
        <f>IF(OR($B1614="",$E1614=""),"",SUMIFS($E$6:$E1614,$B$6:$B1614,$B1614,$C$6:$C1614,"Crédit")-SUMIFS($E$6:$E1614,$B$6:$B1614,$B1614,$C$6:$C1614,"Remboursement"))</f>
      </c>
    </row>
    <row r="1615" spans="1:8" x14ac:dyDescent="0.25">
      <c r="A1615" s="18"/>
      <c r="B1615" s="12"/>
      <c r="C1615" s="12"/>
      <c r="D1615" s="12"/>
      <c r="E1615" s="13"/>
      <c r="F1615" s="18"/>
      <c r="G1615" s="12"/>
      <c r="H1615" s="14">
        <f>IF(OR($B1615="",$E1615=""),"",SUMIFS($E$6:$E1615,$B$6:$B1615,$B1615,$C$6:$C1615,"Crédit")-SUMIFS($E$6:$E1615,$B$6:$B1615,$B1615,$C$6:$C1615,"Remboursement"))</f>
      </c>
    </row>
    <row r="1616" spans="1:8" x14ac:dyDescent="0.25">
      <c r="A1616" s="18"/>
      <c r="B1616" s="12"/>
      <c r="C1616" s="12"/>
      <c r="D1616" s="12"/>
      <c r="E1616" s="13"/>
      <c r="F1616" s="18"/>
      <c r="G1616" s="12"/>
      <c r="H1616" s="14">
        <f>IF(OR($B1616="",$E1616=""),"",SUMIFS($E$6:$E1616,$B$6:$B1616,$B1616,$C$6:$C1616,"Crédit")-SUMIFS($E$6:$E1616,$B$6:$B1616,$B1616,$C$6:$C1616,"Remboursement"))</f>
      </c>
    </row>
    <row r="1617" spans="1:8" x14ac:dyDescent="0.25">
      <c r="A1617" s="18"/>
      <c r="B1617" s="12"/>
      <c r="C1617" s="12"/>
      <c r="D1617" s="12"/>
      <c r="E1617" s="13"/>
      <c r="F1617" s="18"/>
      <c r="G1617" s="12"/>
      <c r="H1617" s="14">
        <f>IF(OR($B1617="",$E1617=""),"",SUMIFS($E$6:$E1617,$B$6:$B1617,$B1617,$C$6:$C1617,"Crédit")-SUMIFS($E$6:$E1617,$B$6:$B1617,$B1617,$C$6:$C1617,"Remboursement"))</f>
      </c>
    </row>
    <row r="1618" spans="1:8" x14ac:dyDescent="0.25">
      <c r="A1618" s="18"/>
      <c r="B1618" s="12"/>
      <c r="C1618" s="12"/>
      <c r="D1618" s="12"/>
      <c r="E1618" s="13"/>
      <c r="F1618" s="18"/>
      <c r="G1618" s="12"/>
      <c r="H1618" s="14">
        <f>IF(OR($B1618="",$E1618=""),"",SUMIFS($E$6:$E1618,$B$6:$B1618,$B1618,$C$6:$C1618,"Crédit")-SUMIFS($E$6:$E1618,$B$6:$B1618,$B1618,$C$6:$C1618,"Remboursement"))</f>
      </c>
    </row>
    <row r="1619" spans="1:8" x14ac:dyDescent="0.25">
      <c r="A1619" s="18"/>
      <c r="B1619" s="12"/>
      <c r="C1619" s="12"/>
      <c r="D1619" s="12"/>
      <c r="E1619" s="13"/>
      <c r="F1619" s="18"/>
      <c r="G1619" s="12"/>
      <c r="H1619" s="14">
        <f>IF(OR($B1619="",$E1619=""),"",SUMIFS($E$6:$E1619,$B$6:$B1619,$B1619,$C$6:$C1619,"Crédit")-SUMIFS($E$6:$E1619,$B$6:$B1619,$B1619,$C$6:$C1619,"Remboursement"))</f>
      </c>
    </row>
    <row r="1620" spans="1:8" x14ac:dyDescent="0.25">
      <c r="A1620" s="18"/>
      <c r="B1620" s="12"/>
      <c r="C1620" s="12"/>
      <c r="D1620" s="12"/>
      <c r="E1620" s="13"/>
      <c r="F1620" s="18"/>
      <c r="G1620" s="12"/>
      <c r="H1620" s="14">
        <f>IF(OR($B1620="",$E1620=""),"",SUMIFS($E$6:$E1620,$B$6:$B1620,$B1620,$C$6:$C1620,"Crédit")-SUMIFS($E$6:$E1620,$B$6:$B1620,$B1620,$C$6:$C1620,"Remboursement"))</f>
      </c>
    </row>
    <row r="1621" spans="1:8" x14ac:dyDescent="0.25">
      <c r="A1621" s="18"/>
      <c r="B1621" s="12"/>
      <c r="C1621" s="12"/>
      <c r="D1621" s="12"/>
      <c r="E1621" s="13"/>
      <c r="F1621" s="18"/>
      <c r="G1621" s="12"/>
      <c r="H1621" s="14">
        <f>IF(OR($B1621="",$E1621=""),"",SUMIFS($E$6:$E1621,$B$6:$B1621,$B1621,$C$6:$C1621,"Crédit")-SUMIFS($E$6:$E1621,$B$6:$B1621,$B1621,$C$6:$C1621,"Remboursement"))</f>
      </c>
    </row>
    <row r="1622" spans="1:8" x14ac:dyDescent="0.25">
      <c r="A1622" s="18"/>
      <c r="B1622" s="12"/>
      <c r="C1622" s="12"/>
      <c r="D1622" s="12"/>
      <c r="E1622" s="13"/>
      <c r="F1622" s="18"/>
      <c r="G1622" s="12"/>
      <c r="H1622" s="14">
        <f>IF(OR($B1622="",$E1622=""),"",SUMIFS($E$6:$E1622,$B$6:$B1622,$B1622,$C$6:$C1622,"Crédit")-SUMIFS($E$6:$E1622,$B$6:$B1622,$B1622,$C$6:$C1622,"Remboursement"))</f>
      </c>
    </row>
    <row r="1623" spans="1:8" x14ac:dyDescent="0.25">
      <c r="A1623" s="18"/>
      <c r="B1623" s="12"/>
      <c r="C1623" s="12"/>
      <c r="D1623" s="12"/>
      <c r="E1623" s="13"/>
      <c r="F1623" s="18"/>
      <c r="G1623" s="12"/>
      <c r="H1623" s="14">
        <f>IF(OR($B1623="",$E1623=""),"",SUMIFS($E$6:$E1623,$B$6:$B1623,$B1623,$C$6:$C1623,"Crédit")-SUMIFS($E$6:$E1623,$B$6:$B1623,$B1623,$C$6:$C1623,"Remboursement"))</f>
      </c>
    </row>
    <row r="1624" spans="1:8" x14ac:dyDescent="0.25">
      <c r="A1624" s="18"/>
      <c r="B1624" s="12"/>
      <c r="C1624" s="12"/>
      <c r="D1624" s="12"/>
      <c r="E1624" s="13"/>
      <c r="F1624" s="18"/>
      <c r="G1624" s="12"/>
      <c r="H1624" s="14">
        <f>IF(OR($B1624="",$E1624=""),"",SUMIFS($E$6:$E1624,$B$6:$B1624,$B1624,$C$6:$C1624,"Crédit")-SUMIFS($E$6:$E1624,$B$6:$B1624,$B1624,$C$6:$C1624,"Remboursement"))</f>
      </c>
    </row>
    <row r="1625" spans="1:8" x14ac:dyDescent="0.25">
      <c r="A1625" s="18"/>
      <c r="B1625" s="12"/>
      <c r="C1625" s="12"/>
      <c r="D1625" s="12"/>
      <c r="E1625" s="13"/>
      <c r="F1625" s="18"/>
      <c r="G1625" s="12"/>
      <c r="H1625" s="14">
        <f>IF(OR($B1625="",$E1625=""),"",SUMIFS($E$6:$E1625,$B$6:$B1625,$B1625,$C$6:$C1625,"Crédit")-SUMIFS($E$6:$E1625,$B$6:$B1625,$B1625,$C$6:$C1625,"Remboursement"))</f>
      </c>
    </row>
    <row r="1626" spans="1:8" x14ac:dyDescent="0.25">
      <c r="A1626" s="18"/>
      <c r="B1626" s="12"/>
      <c r="C1626" s="12"/>
      <c r="D1626" s="12"/>
      <c r="E1626" s="13"/>
      <c r="F1626" s="18"/>
      <c r="G1626" s="12"/>
      <c r="H1626" s="14">
        <f>IF(OR($B1626="",$E1626=""),"",SUMIFS($E$6:$E1626,$B$6:$B1626,$B1626,$C$6:$C1626,"Crédit")-SUMIFS($E$6:$E1626,$B$6:$B1626,$B1626,$C$6:$C1626,"Remboursement"))</f>
      </c>
    </row>
    <row r="1627" spans="1:8" x14ac:dyDescent="0.25">
      <c r="A1627" s="18"/>
      <c r="B1627" s="12"/>
      <c r="C1627" s="12"/>
      <c r="D1627" s="12"/>
      <c r="E1627" s="13"/>
      <c r="F1627" s="18"/>
      <c r="G1627" s="12"/>
      <c r="H1627" s="14">
        <f>IF(OR($B1627="",$E1627=""),"",SUMIFS($E$6:$E1627,$B$6:$B1627,$B1627,$C$6:$C1627,"Crédit")-SUMIFS($E$6:$E1627,$B$6:$B1627,$B1627,$C$6:$C1627,"Remboursement"))</f>
      </c>
    </row>
    <row r="1628" spans="1:8" x14ac:dyDescent="0.25">
      <c r="A1628" s="18"/>
      <c r="B1628" s="12"/>
      <c r="C1628" s="12"/>
      <c r="D1628" s="12"/>
      <c r="E1628" s="13"/>
      <c r="F1628" s="18"/>
      <c r="G1628" s="12"/>
      <c r="H1628" s="14">
        <f>IF(OR($B1628="",$E1628=""),"",SUMIFS($E$6:$E1628,$B$6:$B1628,$B1628,$C$6:$C1628,"Crédit")-SUMIFS($E$6:$E1628,$B$6:$B1628,$B1628,$C$6:$C1628,"Remboursement"))</f>
      </c>
    </row>
    <row r="1629" spans="1:8" x14ac:dyDescent="0.25">
      <c r="A1629" s="18"/>
      <c r="B1629" s="12"/>
      <c r="C1629" s="12"/>
      <c r="D1629" s="12"/>
      <c r="E1629" s="13"/>
      <c r="F1629" s="18"/>
      <c r="G1629" s="12"/>
      <c r="H1629" s="14">
        <f>IF(OR($B1629="",$E1629=""),"",SUMIFS($E$6:$E1629,$B$6:$B1629,$B1629,$C$6:$C1629,"Crédit")-SUMIFS($E$6:$E1629,$B$6:$B1629,$B1629,$C$6:$C1629,"Remboursement"))</f>
      </c>
    </row>
    <row r="1630" spans="1:8" x14ac:dyDescent="0.25">
      <c r="A1630" s="18"/>
      <c r="B1630" s="12"/>
      <c r="C1630" s="12"/>
      <c r="D1630" s="12"/>
      <c r="E1630" s="13"/>
      <c r="F1630" s="18"/>
      <c r="G1630" s="12"/>
      <c r="H1630" s="14">
        <f>IF(OR($B1630="",$E1630=""),"",SUMIFS($E$6:$E1630,$B$6:$B1630,$B1630,$C$6:$C1630,"Crédit")-SUMIFS($E$6:$E1630,$B$6:$B1630,$B1630,$C$6:$C1630,"Remboursement"))</f>
      </c>
    </row>
    <row r="1631" spans="1:8" x14ac:dyDescent="0.25">
      <c r="A1631" s="18"/>
      <c r="B1631" s="12"/>
      <c r="C1631" s="12"/>
      <c r="D1631" s="12"/>
      <c r="E1631" s="13"/>
      <c r="F1631" s="18"/>
      <c r="G1631" s="12"/>
      <c r="H1631" s="14">
        <f>IF(OR($B1631="",$E1631=""),"",SUMIFS($E$6:$E1631,$B$6:$B1631,$B1631,$C$6:$C1631,"Crédit")-SUMIFS($E$6:$E1631,$B$6:$B1631,$B1631,$C$6:$C1631,"Remboursement"))</f>
      </c>
    </row>
    <row r="1632" spans="1:8" x14ac:dyDescent="0.25">
      <c r="A1632" s="18"/>
      <c r="B1632" s="12"/>
      <c r="C1632" s="12"/>
      <c r="D1632" s="12"/>
      <c r="E1632" s="13"/>
      <c r="F1632" s="18"/>
      <c r="G1632" s="12"/>
      <c r="H1632" s="14">
        <f>IF(OR($B1632="",$E1632=""),"",SUMIFS($E$6:$E1632,$B$6:$B1632,$B1632,$C$6:$C1632,"Crédit")-SUMIFS($E$6:$E1632,$B$6:$B1632,$B1632,$C$6:$C1632,"Remboursement"))</f>
      </c>
    </row>
    <row r="1633" spans="1:8" x14ac:dyDescent="0.25">
      <c r="A1633" s="18"/>
      <c r="B1633" s="12"/>
      <c r="C1633" s="12"/>
      <c r="D1633" s="12"/>
      <c r="E1633" s="13"/>
      <c r="F1633" s="18"/>
      <c r="G1633" s="12"/>
      <c r="H1633" s="14">
        <f>IF(OR($B1633="",$E1633=""),"",SUMIFS($E$6:$E1633,$B$6:$B1633,$B1633,$C$6:$C1633,"Crédit")-SUMIFS($E$6:$E1633,$B$6:$B1633,$B1633,$C$6:$C1633,"Remboursement"))</f>
      </c>
    </row>
    <row r="1634" spans="1:8" x14ac:dyDescent="0.25">
      <c r="A1634" s="18"/>
      <c r="B1634" s="12"/>
      <c r="C1634" s="12"/>
      <c r="D1634" s="12"/>
      <c r="E1634" s="13"/>
      <c r="F1634" s="18"/>
      <c r="G1634" s="12"/>
      <c r="H1634" s="14">
        <f>IF(OR($B1634="",$E1634=""),"",SUMIFS($E$6:$E1634,$B$6:$B1634,$B1634,$C$6:$C1634,"Crédit")-SUMIFS($E$6:$E1634,$B$6:$B1634,$B1634,$C$6:$C1634,"Remboursement"))</f>
      </c>
    </row>
    <row r="1635" spans="1:8" x14ac:dyDescent="0.25">
      <c r="A1635" s="18"/>
      <c r="B1635" s="12"/>
      <c r="C1635" s="12"/>
      <c r="D1635" s="12"/>
      <c r="E1635" s="13"/>
      <c r="F1635" s="18"/>
      <c r="G1635" s="12"/>
      <c r="H1635" s="14">
        <f>IF(OR($B1635="",$E1635=""),"",SUMIFS($E$6:$E1635,$B$6:$B1635,$B1635,$C$6:$C1635,"Crédit")-SUMIFS($E$6:$E1635,$B$6:$B1635,$B1635,$C$6:$C1635,"Remboursement"))</f>
      </c>
    </row>
    <row r="1636" spans="1:8" x14ac:dyDescent="0.25">
      <c r="A1636" s="18"/>
      <c r="B1636" s="12"/>
      <c r="C1636" s="12"/>
      <c r="D1636" s="12"/>
      <c r="E1636" s="13"/>
      <c r="F1636" s="18"/>
      <c r="G1636" s="12"/>
      <c r="H1636" s="14">
        <f>IF(OR($B1636="",$E1636=""),"",SUMIFS($E$6:$E1636,$B$6:$B1636,$B1636,$C$6:$C1636,"Crédit")-SUMIFS($E$6:$E1636,$B$6:$B1636,$B1636,$C$6:$C1636,"Remboursement"))</f>
      </c>
    </row>
    <row r="1637" spans="1:8" x14ac:dyDescent="0.25">
      <c r="A1637" s="18"/>
      <c r="B1637" s="12"/>
      <c r="C1637" s="12"/>
      <c r="D1637" s="12"/>
      <c r="E1637" s="13"/>
      <c r="F1637" s="18"/>
      <c r="G1637" s="12"/>
      <c r="H1637" s="14">
        <f>IF(OR($B1637="",$E1637=""),"",SUMIFS($E$6:$E1637,$B$6:$B1637,$B1637,$C$6:$C1637,"Crédit")-SUMIFS($E$6:$E1637,$B$6:$B1637,$B1637,$C$6:$C1637,"Remboursement"))</f>
      </c>
    </row>
    <row r="1638" spans="1:8" x14ac:dyDescent="0.25">
      <c r="A1638" s="18"/>
      <c r="B1638" s="12"/>
      <c r="C1638" s="12"/>
      <c r="D1638" s="12"/>
      <c r="E1638" s="13"/>
      <c r="F1638" s="18"/>
      <c r="G1638" s="12"/>
      <c r="H1638" s="14">
        <f>IF(OR($B1638="",$E1638=""),"",SUMIFS($E$6:$E1638,$B$6:$B1638,$B1638,$C$6:$C1638,"Crédit")-SUMIFS($E$6:$E1638,$B$6:$B1638,$B1638,$C$6:$C1638,"Remboursement"))</f>
      </c>
    </row>
    <row r="1639" spans="1:8" x14ac:dyDescent="0.25">
      <c r="A1639" s="18"/>
      <c r="B1639" s="12"/>
      <c r="C1639" s="12"/>
      <c r="D1639" s="12"/>
      <c r="E1639" s="13"/>
      <c r="F1639" s="18"/>
      <c r="G1639" s="12"/>
      <c r="H1639" s="14">
        <f>IF(OR($B1639="",$E1639=""),"",SUMIFS($E$6:$E1639,$B$6:$B1639,$B1639,$C$6:$C1639,"Crédit")-SUMIFS($E$6:$E1639,$B$6:$B1639,$B1639,$C$6:$C1639,"Remboursement"))</f>
      </c>
    </row>
    <row r="1640" spans="1:8" x14ac:dyDescent="0.25">
      <c r="A1640" s="18"/>
      <c r="B1640" s="12"/>
      <c r="C1640" s="12"/>
      <c r="D1640" s="12"/>
      <c r="E1640" s="13"/>
      <c r="F1640" s="18"/>
      <c r="G1640" s="12"/>
      <c r="H1640" s="14">
        <f>IF(OR($B1640="",$E1640=""),"",SUMIFS($E$6:$E1640,$B$6:$B1640,$B1640,$C$6:$C1640,"Crédit")-SUMIFS($E$6:$E1640,$B$6:$B1640,$B1640,$C$6:$C1640,"Remboursement"))</f>
      </c>
    </row>
    <row r="1641" spans="1:8" x14ac:dyDescent="0.25">
      <c r="A1641" s="18"/>
      <c r="B1641" s="12"/>
      <c r="C1641" s="12"/>
      <c r="D1641" s="12"/>
      <c r="E1641" s="13"/>
      <c r="F1641" s="18"/>
      <c r="G1641" s="12"/>
      <c r="H1641" s="14">
        <f>IF(OR($B1641="",$E1641=""),"",SUMIFS($E$6:$E1641,$B$6:$B1641,$B1641,$C$6:$C1641,"Crédit")-SUMIFS($E$6:$E1641,$B$6:$B1641,$B1641,$C$6:$C1641,"Remboursement"))</f>
      </c>
    </row>
    <row r="1642" spans="1:8" x14ac:dyDescent="0.25">
      <c r="A1642" s="18"/>
      <c r="B1642" s="12"/>
      <c r="C1642" s="12"/>
      <c r="D1642" s="12"/>
      <c r="E1642" s="13"/>
      <c r="F1642" s="18"/>
      <c r="G1642" s="12"/>
      <c r="H1642" s="14">
        <f>IF(OR($B1642="",$E1642=""),"",SUMIFS($E$6:$E1642,$B$6:$B1642,$B1642,$C$6:$C1642,"Crédit")-SUMIFS($E$6:$E1642,$B$6:$B1642,$B1642,$C$6:$C1642,"Remboursement"))</f>
      </c>
    </row>
    <row r="1643" spans="1:8" x14ac:dyDescent="0.25">
      <c r="A1643" s="18"/>
      <c r="B1643" s="12"/>
      <c r="C1643" s="12"/>
      <c r="D1643" s="12"/>
      <c r="E1643" s="13"/>
      <c r="F1643" s="18"/>
      <c r="G1643" s="12"/>
      <c r="H1643" s="14">
        <f>IF(OR($B1643="",$E1643=""),"",SUMIFS($E$6:$E1643,$B$6:$B1643,$B1643,$C$6:$C1643,"Crédit")-SUMIFS($E$6:$E1643,$B$6:$B1643,$B1643,$C$6:$C1643,"Remboursement"))</f>
      </c>
    </row>
    <row r="1644" spans="1:8" x14ac:dyDescent="0.25">
      <c r="A1644" s="18"/>
      <c r="B1644" s="12"/>
      <c r="C1644" s="12"/>
      <c r="D1644" s="12"/>
      <c r="E1644" s="13"/>
      <c r="F1644" s="18"/>
      <c r="G1644" s="12"/>
      <c r="H1644" s="14">
        <f>IF(OR($B1644="",$E1644=""),"",SUMIFS($E$6:$E1644,$B$6:$B1644,$B1644,$C$6:$C1644,"Crédit")-SUMIFS($E$6:$E1644,$B$6:$B1644,$B1644,$C$6:$C1644,"Remboursement"))</f>
      </c>
    </row>
    <row r="1645" spans="1:8" x14ac:dyDescent="0.25">
      <c r="A1645" s="18"/>
      <c r="B1645" s="12"/>
      <c r="C1645" s="12"/>
      <c r="D1645" s="12"/>
      <c r="E1645" s="13"/>
      <c r="F1645" s="18"/>
      <c r="G1645" s="12"/>
      <c r="H1645" s="14">
        <f>IF(OR($B1645="",$E1645=""),"",SUMIFS($E$6:$E1645,$B$6:$B1645,$B1645,$C$6:$C1645,"Crédit")-SUMIFS($E$6:$E1645,$B$6:$B1645,$B1645,$C$6:$C1645,"Remboursement"))</f>
      </c>
    </row>
    <row r="1646" spans="1:8" x14ac:dyDescent="0.25">
      <c r="A1646" s="18"/>
      <c r="B1646" s="12"/>
      <c r="C1646" s="12"/>
      <c r="D1646" s="12"/>
      <c r="E1646" s="13"/>
      <c r="F1646" s="18"/>
      <c r="G1646" s="12"/>
      <c r="H1646" s="14">
        <f>IF(OR($B1646="",$E1646=""),"",SUMIFS($E$6:$E1646,$B$6:$B1646,$B1646,$C$6:$C1646,"Crédit")-SUMIFS($E$6:$E1646,$B$6:$B1646,$B1646,$C$6:$C1646,"Remboursement"))</f>
      </c>
    </row>
    <row r="1647" spans="1:8" x14ac:dyDescent="0.25">
      <c r="A1647" s="18"/>
      <c r="B1647" s="12"/>
      <c r="C1647" s="12"/>
      <c r="D1647" s="12"/>
      <c r="E1647" s="13"/>
      <c r="F1647" s="18"/>
      <c r="G1647" s="12"/>
      <c r="H1647" s="14">
        <f>IF(OR($B1647="",$E1647=""),"",SUMIFS($E$6:$E1647,$B$6:$B1647,$B1647,$C$6:$C1647,"Crédit")-SUMIFS($E$6:$E1647,$B$6:$B1647,$B1647,$C$6:$C1647,"Remboursement"))</f>
      </c>
    </row>
    <row r="1648" spans="1:8" x14ac:dyDescent="0.25">
      <c r="A1648" s="18"/>
      <c r="B1648" s="12"/>
      <c r="C1648" s="12"/>
      <c r="D1648" s="12"/>
      <c r="E1648" s="13"/>
      <c r="F1648" s="18"/>
      <c r="G1648" s="12"/>
      <c r="H1648" s="14">
        <f>IF(OR($B1648="",$E1648=""),"",SUMIFS($E$6:$E1648,$B$6:$B1648,$B1648,$C$6:$C1648,"Crédit")-SUMIFS($E$6:$E1648,$B$6:$B1648,$B1648,$C$6:$C1648,"Remboursement"))</f>
      </c>
    </row>
    <row r="1649" spans="1:8" x14ac:dyDescent="0.25">
      <c r="A1649" s="18"/>
      <c r="B1649" s="12"/>
      <c r="C1649" s="12"/>
      <c r="D1649" s="12"/>
      <c r="E1649" s="13"/>
      <c r="F1649" s="18"/>
      <c r="G1649" s="12"/>
      <c r="H1649" s="14">
        <f>IF(OR($B1649="",$E1649=""),"",SUMIFS($E$6:$E1649,$B$6:$B1649,$B1649,$C$6:$C1649,"Crédit")-SUMIFS($E$6:$E1649,$B$6:$B1649,$B1649,$C$6:$C1649,"Remboursement"))</f>
      </c>
    </row>
    <row r="1650" spans="1:8" x14ac:dyDescent="0.25">
      <c r="A1650" s="18"/>
      <c r="B1650" s="12"/>
      <c r="C1650" s="12"/>
      <c r="D1650" s="12"/>
      <c r="E1650" s="13"/>
      <c r="F1650" s="18"/>
      <c r="G1650" s="12"/>
      <c r="H1650" s="14">
        <f>IF(OR($B1650="",$E1650=""),"",SUMIFS($E$6:$E1650,$B$6:$B1650,$B1650,$C$6:$C1650,"Crédit")-SUMIFS($E$6:$E1650,$B$6:$B1650,$B1650,$C$6:$C1650,"Remboursement"))</f>
      </c>
    </row>
    <row r="1651" spans="1:8" x14ac:dyDescent="0.25">
      <c r="A1651" s="18"/>
      <c r="B1651" s="12"/>
      <c r="C1651" s="12"/>
      <c r="D1651" s="12"/>
      <c r="E1651" s="13"/>
      <c r="F1651" s="18"/>
      <c r="G1651" s="12"/>
      <c r="H1651" s="14">
        <f>IF(OR($B1651="",$E1651=""),"",SUMIFS($E$6:$E1651,$B$6:$B1651,$B1651,$C$6:$C1651,"Crédit")-SUMIFS($E$6:$E1651,$B$6:$B1651,$B1651,$C$6:$C1651,"Remboursement"))</f>
      </c>
    </row>
    <row r="1652" spans="1:8" x14ac:dyDescent="0.25">
      <c r="A1652" s="18"/>
      <c r="B1652" s="12"/>
      <c r="C1652" s="12"/>
      <c r="D1652" s="12"/>
      <c r="E1652" s="13"/>
      <c r="F1652" s="18"/>
      <c r="G1652" s="12"/>
      <c r="H1652" s="14">
        <f>IF(OR($B1652="",$E1652=""),"",SUMIFS($E$6:$E1652,$B$6:$B1652,$B1652,$C$6:$C1652,"Crédit")-SUMIFS($E$6:$E1652,$B$6:$B1652,$B1652,$C$6:$C1652,"Remboursement"))</f>
      </c>
    </row>
    <row r="1653" spans="1:8" x14ac:dyDescent="0.25">
      <c r="A1653" s="18"/>
      <c r="B1653" s="12"/>
      <c r="C1653" s="12"/>
      <c r="D1653" s="12"/>
      <c r="E1653" s="13"/>
      <c r="F1653" s="18"/>
      <c r="G1653" s="12"/>
      <c r="H1653" s="14">
        <f>IF(OR($B1653="",$E1653=""),"",SUMIFS($E$6:$E1653,$B$6:$B1653,$B1653,$C$6:$C1653,"Crédit")-SUMIFS($E$6:$E1653,$B$6:$B1653,$B1653,$C$6:$C1653,"Remboursement"))</f>
      </c>
    </row>
    <row r="1654" spans="1:8" x14ac:dyDescent="0.25">
      <c r="A1654" s="18"/>
      <c r="B1654" s="12"/>
      <c r="C1654" s="12"/>
      <c r="D1654" s="12"/>
      <c r="E1654" s="13"/>
      <c r="F1654" s="18"/>
      <c r="G1654" s="12"/>
      <c r="H1654" s="14">
        <f>IF(OR($B1654="",$E1654=""),"",SUMIFS($E$6:$E1654,$B$6:$B1654,$B1654,$C$6:$C1654,"Crédit")-SUMIFS($E$6:$E1654,$B$6:$B1654,$B1654,$C$6:$C1654,"Remboursement"))</f>
      </c>
    </row>
    <row r="1655" spans="1:8" x14ac:dyDescent="0.25">
      <c r="A1655" s="18"/>
      <c r="B1655" s="12"/>
      <c r="C1655" s="12"/>
      <c r="D1655" s="12"/>
      <c r="E1655" s="13"/>
      <c r="F1655" s="18"/>
      <c r="G1655" s="12"/>
      <c r="H1655" s="14">
        <f>IF(OR($B1655="",$E1655=""),"",SUMIFS($E$6:$E1655,$B$6:$B1655,$B1655,$C$6:$C1655,"Crédit")-SUMIFS($E$6:$E1655,$B$6:$B1655,$B1655,$C$6:$C1655,"Remboursement"))</f>
      </c>
    </row>
    <row r="1656" spans="1:8" x14ac:dyDescent="0.25">
      <c r="A1656" s="18"/>
      <c r="B1656" s="12"/>
      <c r="C1656" s="12"/>
      <c r="D1656" s="12"/>
      <c r="E1656" s="13"/>
      <c r="F1656" s="18"/>
      <c r="G1656" s="12"/>
      <c r="H1656" s="14">
        <f>IF(OR($B1656="",$E1656=""),"",SUMIFS($E$6:$E1656,$B$6:$B1656,$B1656,$C$6:$C1656,"Crédit")-SUMIFS($E$6:$E1656,$B$6:$B1656,$B1656,$C$6:$C1656,"Remboursement"))</f>
      </c>
    </row>
    <row r="1657" spans="1:8" x14ac:dyDescent="0.25">
      <c r="A1657" s="18"/>
      <c r="B1657" s="12"/>
      <c r="C1657" s="12"/>
      <c r="D1657" s="12"/>
      <c r="E1657" s="13"/>
      <c r="F1657" s="18"/>
      <c r="G1657" s="12"/>
      <c r="H1657" s="14">
        <f>IF(OR($B1657="",$E1657=""),"",SUMIFS($E$6:$E1657,$B$6:$B1657,$B1657,$C$6:$C1657,"Crédit")-SUMIFS($E$6:$E1657,$B$6:$B1657,$B1657,$C$6:$C1657,"Remboursement"))</f>
      </c>
    </row>
    <row r="1658" spans="1:8" x14ac:dyDescent="0.25">
      <c r="A1658" s="18"/>
      <c r="B1658" s="12"/>
      <c r="C1658" s="12"/>
      <c r="D1658" s="12"/>
      <c r="E1658" s="13"/>
      <c r="F1658" s="18"/>
      <c r="G1658" s="12"/>
      <c r="H1658" s="14">
        <f>IF(OR($B1658="",$E1658=""),"",SUMIFS($E$6:$E1658,$B$6:$B1658,$B1658,$C$6:$C1658,"Crédit")-SUMIFS($E$6:$E1658,$B$6:$B1658,$B1658,$C$6:$C1658,"Remboursement"))</f>
      </c>
    </row>
    <row r="1659" spans="1:8" x14ac:dyDescent="0.25">
      <c r="A1659" s="18"/>
      <c r="B1659" s="12"/>
      <c r="C1659" s="12"/>
      <c r="D1659" s="12"/>
      <c r="E1659" s="13"/>
      <c r="F1659" s="18"/>
      <c r="G1659" s="12"/>
      <c r="H1659" s="14">
        <f>IF(OR($B1659="",$E1659=""),"",SUMIFS($E$6:$E1659,$B$6:$B1659,$B1659,$C$6:$C1659,"Crédit")-SUMIFS($E$6:$E1659,$B$6:$B1659,$B1659,$C$6:$C1659,"Remboursement"))</f>
      </c>
    </row>
    <row r="1660" spans="1:8" x14ac:dyDescent="0.25">
      <c r="A1660" s="18"/>
      <c r="B1660" s="12"/>
      <c r="C1660" s="12"/>
      <c r="D1660" s="12"/>
      <c r="E1660" s="13"/>
      <c r="F1660" s="18"/>
      <c r="G1660" s="12"/>
      <c r="H1660" s="14">
        <f>IF(OR($B1660="",$E1660=""),"",SUMIFS($E$6:$E1660,$B$6:$B1660,$B1660,$C$6:$C1660,"Crédit")-SUMIFS($E$6:$E1660,$B$6:$B1660,$B1660,$C$6:$C1660,"Remboursement"))</f>
      </c>
    </row>
    <row r="1661" spans="1:8" x14ac:dyDescent="0.25">
      <c r="A1661" s="18"/>
      <c r="B1661" s="12"/>
      <c r="C1661" s="12"/>
      <c r="D1661" s="12"/>
      <c r="E1661" s="13"/>
      <c r="F1661" s="18"/>
      <c r="G1661" s="12"/>
      <c r="H1661" s="14">
        <f>IF(OR($B1661="",$E1661=""),"",SUMIFS($E$6:$E1661,$B$6:$B1661,$B1661,$C$6:$C1661,"Crédit")-SUMIFS($E$6:$E1661,$B$6:$B1661,$B1661,$C$6:$C1661,"Remboursement"))</f>
      </c>
    </row>
    <row r="1662" spans="1:8" x14ac:dyDescent="0.25">
      <c r="A1662" s="18"/>
      <c r="B1662" s="12"/>
      <c r="C1662" s="12"/>
      <c r="D1662" s="12"/>
      <c r="E1662" s="13"/>
      <c r="F1662" s="18"/>
      <c r="G1662" s="12"/>
      <c r="H1662" s="14">
        <f>IF(OR($B1662="",$E1662=""),"",SUMIFS($E$6:$E1662,$B$6:$B1662,$B1662,$C$6:$C1662,"Crédit")-SUMIFS($E$6:$E1662,$B$6:$B1662,$B1662,$C$6:$C1662,"Remboursement"))</f>
      </c>
    </row>
    <row r="1663" spans="1:8" x14ac:dyDescent="0.25">
      <c r="A1663" s="18"/>
      <c r="B1663" s="12"/>
      <c r="C1663" s="12"/>
      <c r="D1663" s="12"/>
      <c r="E1663" s="13"/>
      <c r="F1663" s="18"/>
      <c r="G1663" s="12"/>
      <c r="H1663" s="14">
        <f>IF(OR($B1663="",$E1663=""),"",SUMIFS($E$6:$E1663,$B$6:$B1663,$B1663,$C$6:$C1663,"Crédit")-SUMIFS($E$6:$E1663,$B$6:$B1663,$B1663,$C$6:$C1663,"Remboursement"))</f>
      </c>
    </row>
    <row r="1664" spans="1:8" x14ac:dyDescent="0.25">
      <c r="A1664" s="18"/>
      <c r="B1664" s="12"/>
      <c r="C1664" s="12"/>
      <c r="D1664" s="12"/>
      <c r="E1664" s="13"/>
      <c r="F1664" s="18"/>
      <c r="G1664" s="12"/>
      <c r="H1664" s="14">
        <f>IF(OR($B1664="",$E1664=""),"",SUMIFS($E$6:$E1664,$B$6:$B1664,$B1664,$C$6:$C1664,"Crédit")-SUMIFS($E$6:$E1664,$B$6:$B1664,$B1664,$C$6:$C1664,"Remboursement"))</f>
      </c>
    </row>
    <row r="1665" spans="1:8" x14ac:dyDescent="0.25">
      <c r="A1665" s="18"/>
      <c r="B1665" s="12"/>
      <c r="C1665" s="12"/>
      <c r="D1665" s="12"/>
      <c r="E1665" s="13"/>
      <c r="F1665" s="18"/>
      <c r="G1665" s="12"/>
      <c r="H1665" s="14">
        <f>IF(OR($B1665="",$E1665=""),"",SUMIFS($E$6:$E1665,$B$6:$B1665,$B1665,$C$6:$C1665,"Crédit")-SUMIFS($E$6:$E1665,$B$6:$B1665,$B1665,$C$6:$C1665,"Remboursement"))</f>
      </c>
    </row>
    <row r="1666" spans="1:8" x14ac:dyDescent="0.25">
      <c r="A1666" s="18"/>
      <c r="B1666" s="12"/>
      <c r="C1666" s="12"/>
      <c r="D1666" s="12"/>
      <c r="E1666" s="13"/>
      <c r="F1666" s="18"/>
      <c r="G1666" s="12"/>
      <c r="H1666" s="14">
        <f>IF(OR($B1666="",$E1666=""),"",SUMIFS($E$6:$E1666,$B$6:$B1666,$B1666,$C$6:$C1666,"Crédit")-SUMIFS($E$6:$E1666,$B$6:$B1666,$B1666,$C$6:$C1666,"Remboursement"))</f>
      </c>
    </row>
    <row r="1667" spans="1:8" x14ac:dyDescent="0.25">
      <c r="A1667" s="18"/>
      <c r="B1667" s="12"/>
      <c r="C1667" s="12"/>
      <c r="D1667" s="12"/>
      <c r="E1667" s="13"/>
      <c r="F1667" s="18"/>
      <c r="G1667" s="12"/>
      <c r="H1667" s="14">
        <f>IF(OR($B1667="",$E1667=""),"",SUMIFS($E$6:$E1667,$B$6:$B1667,$B1667,$C$6:$C1667,"Crédit")-SUMIFS($E$6:$E1667,$B$6:$B1667,$B1667,$C$6:$C1667,"Remboursement"))</f>
      </c>
    </row>
    <row r="1668" spans="1:8" x14ac:dyDescent="0.25">
      <c r="A1668" s="18"/>
      <c r="B1668" s="12"/>
      <c r="C1668" s="12"/>
      <c r="D1668" s="12"/>
      <c r="E1668" s="13"/>
      <c r="F1668" s="18"/>
      <c r="G1668" s="12"/>
      <c r="H1668" s="14">
        <f>IF(OR($B1668="",$E1668=""),"",SUMIFS($E$6:$E1668,$B$6:$B1668,$B1668,$C$6:$C1668,"Crédit")-SUMIFS($E$6:$E1668,$B$6:$B1668,$B1668,$C$6:$C1668,"Remboursement"))</f>
      </c>
    </row>
    <row r="1669" spans="1:8" x14ac:dyDescent="0.25">
      <c r="A1669" s="18"/>
      <c r="B1669" s="12"/>
      <c r="C1669" s="12"/>
      <c r="D1669" s="12"/>
      <c r="E1669" s="13"/>
      <c r="F1669" s="18"/>
      <c r="G1669" s="12"/>
      <c r="H1669" s="14">
        <f>IF(OR($B1669="",$E1669=""),"",SUMIFS($E$6:$E1669,$B$6:$B1669,$B1669,$C$6:$C1669,"Crédit")-SUMIFS($E$6:$E1669,$B$6:$B1669,$B1669,$C$6:$C1669,"Remboursement"))</f>
      </c>
    </row>
    <row r="1670" spans="1:8" x14ac:dyDescent="0.25">
      <c r="A1670" s="18"/>
      <c r="B1670" s="12"/>
      <c r="C1670" s="12"/>
      <c r="D1670" s="12"/>
      <c r="E1670" s="13"/>
      <c r="F1670" s="18"/>
      <c r="G1670" s="12"/>
      <c r="H1670" s="14">
        <f>IF(OR($B1670="",$E1670=""),"",SUMIFS($E$6:$E1670,$B$6:$B1670,$B1670,$C$6:$C1670,"Crédit")-SUMIFS($E$6:$E1670,$B$6:$B1670,$B1670,$C$6:$C1670,"Remboursement"))</f>
      </c>
    </row>
    <row r="1671" spans="1:8" x14ac:dyDescent="0.25">
      <c r="A1671" s="18"/>
      <c r="B1671" s="12"/>
      <c r="C1671" s="12"/>
      <c r="D1671" s="12"/>
      <c r="E1671" s="13"/>
      <c r="F1671" s="18"/>
      <c r="G1671" s="12"/>
      <c r="H1671" s="14">
        <f>IF(OR($B1671="",$E1671=""),"",SUMIFS($E$6:$E1671,$B$6:$B1671,$B1671,$C$6:$C1671,"Crédit")-SUMIFS($E$6:$E1671,$B$6:$B1671,$B1671,$C$6:$C1671,"Remboursement"))</f>
      </c>
    </row>
    <row r="1672" spans="1:8" x14ac:dyDescent="0.25">
      <c r="A1672" s="18"/>
      <c r="B1672" s="12"/>
      <c r="C1672" s="12"/>
      <c r="D1672" s="12"/>
      <c r="E1672" s="13"/>
      <c r="F1672" s="18"/>
      <c r="G1672" s="12"/>
      <c r="H1672" s="14">
        <f>IF(OR($B1672="",$E1672=""),"",SUMIFS($E$6:$E1672,$B$6:$B1672,$B1672,$C$6:$C1672,"Crédit")-SUMIFS($E$6:$E1672,$B$6:$B1672,$B1672,$C$6:$C1672,"Remboursement"))</f>
      </c>
    </row>
    <row r="1673" spans="1:8" x14ac:dyDescent="0.25">
      <c r="A1673" s="18"/>
      <c r="B1673" s="12"/>
      <c r="C1673" s="12"/>
      <c r="D1673" s="12"/>
      <c r="E1673" s="13"/>
      <c r="F1673" s="18"/>
      <c r="G1673" s="12"/>
      <c r="H1673" s="14">
        <f>IF(OR($B1673="",$E1673=""),"",SUMIFS($E$6:$E1673,$B$6:$B1673,$B1673,$C$6:$C1673,"Crédit")-SUMIFS($E$6:$E1673,$B$6:$B1673,$B1673,$C$6:$C1673,"Remboursement"))</f>
      </c>
    </row>
    <row r="1674" spans="1:8" x14ac:dyDescent="0.25">
      <c r="A1674" s="18"/>
      <c r="B1674" s="12"/>
      <c r="C1674" s="12"/>
      <c r="D1674" s="12"/>
      <c r="E1674" s="13"/>
      <c r="F1674" s="18"/>
      <c r="G1674" s="12"/>
      <c r="H1674" s="14">
        <f>IF(OR($B1674="",$E1674=""),"",SUMIFS($E$6:$E1674,$B$6:$B1674,$B1674,$C$6:$C1674,"Crédit")-SUMIFS($E$6:$E1674,$B$6:$B1674,$B1674,$C$6:$C1674,"Remboursement"))</f>
      </c>
    </row>
    <row r="1675" spans="1:8" x14ac:dyDescent="0.25">
      <c r="A1675" s="18"/>
      <c r="B1675" s="12"/>
      <c r="C1675" s="12"/>
      <c r="D1675" s="12"/>
      <c r="E1675" s="13"/>
      <c r="F1675" s="18"/>
      <c r="G1675" s="12"/>
      <c r="H1675" s="14">
        <f>IF(OR($B1675="",$E1675=""),"",SUMIFS($E$6:$E1675,$B$6:$B1675,$B1675,$C$6:$C1675,"Crédit")-SUMIFS($E$6:$E1675,$B$6:$B1675,$B1675,$C$6:$C1675,"Remboursement"))</f>
      </c>
    </row>
    <row r="1676" spans="1:8" x14ac:dyDescent="0.25">
      <c r="A1676" s="18"/>
      <c r="B1676" s="12"/>
      <c r="C1676" s="12"/>
      <c r="D1676" s="12"/>
      <c r="E1676" s="13"/>
      <c r="F1676" s="18"/>
      <c r="G1676" s="12"/>
      <c r="H1676" s="14">
        <f>IF(OR($B1676="",$E1676=""),"",SUMIFS($E$6:$E1676,$B$6:$B1676,$B1676,$C$6:$C1676,"Crédit")-SUMIFS($E$6:$E1676,$B$6:$B1676,$B1676,$C$6:$C1676,"Remboursement"))</f>
      </c>
    </row>
    <row r="1677" spans="1:8" x14ac:dyDescent="0.25">
      <c r="A1677" s="18"/>
      <c r="B1677" s="12"/>
      <c r="C1677" s="12"/>
      <c r="D1677" s="12"/>
      <c r="E1677" s="13"/>
      <c r="F1677" s="18"/>
      <c r="G1677" s="12"/>
      <c r="H1677" s="14">
        <f>IF(OR($B1677="",$E1677=""),"",SUMIFS($E$6:$E1677,$B$6:$B1677,$B1677,$C$6:$C1677,"Crédit")-SUMIFS($E$6:$E1677,$B$6:$B1677,$B1677,$C$6:$C1677,"Remboursement"))</f>
      </c>
    </row>
    <row r="1678" spans="1:8" x14ac:dyDescent="0.25">
      <c r="A1678" s="18"/>
      <c r="B1678" s="12"/>
      <c r="C1678" s="12"/>
      <c r="D1678" s="12"/>
      <c r="E1678" s="13"/>
      <c r="F1678" s="18"/>
      <c r="G1678" s="12"/>
      <c r="H1678" s="14">
        <f>IF(OR($B1678="",$E1678=""),"",SUMIFS($E$6:$E1678,$B$6:$B1678,$B1678,$C$6:$C1678,"Crédit")-SUMIFS($E$6:$E1678,$B$6:$B1678,$B1678,$C$6:$C1678,"Remboursement"))</f>
      </c>
    </row>
    <row r="1679" spans="1:8" x14ac:dyDescent="0.25">
      <c r="A1679" s="18"/>
      <c r="B1679" s="12"/>
      <c r="C1679" s="12"/>
      <c r="D1679" s="12"/>
      <c r="E1679" s="13"/>
      <c r="F1679" s="18"/>
      <c r="G1679" s="12"/>
      <c r="H1679" s="14">
        <f>IF(OR($B1679="",$E1679=""),"",SUMIFS($E$6:$E1679,$B$6:$B1679,$B1679,$C$6:$C1679,"Crédit")-SUMIFS($E$6:$E1679,$B$6:$B1679,$B1679,$C$6:$C1679,"Remboursement"))</f>
      </c>
    </row>
    <row r="1680" spans="1:8" x14ac:dyDescent="0.25">
      <c r="A1680" s="18"/>
      <c r="B1680" s="12"/>
      <c r="C1680" s="12"/>
      <c r="D1680" s="12"/>
      <c r="E1680" s="13"/>
      <c r="F1680" s="18"/>
      <c r="G1680" s="12"/>
      <c r="H1680" s="14">
        <f>IF(OR($B1680="",$E1680=""),"",SUMIFS($E$6:$E1680,$B$6:$B1680,$B1680,$C$6:$C1680,"Crédit")-SUMIFS($E$6:$E1680,$B$6:$B1680,$B1680,$C$6:$C1680,"Remboursement"))</f>
      </c>
    </row>
    <row r="1681" spans="1:8" x14ac:dyDescent="0.25">
      <c r="A1681" s="18"/>
      <c r="B1681" s="12"/>
      <c r="C1681" s="12"/>
      <c r="D1681" s="12"/>
      <c r="E1681" s="13"/>
      <c r="F1681" s="18"/>
      <c r="G1681" s="12"/>
      <c r="H1681" s="14">
        <f>IF(OR($B1681="",$E1681=""),"",SUMIFS($E$6:$E1681,$B$6:$B1681,$B1681,$C$6:$C1681,"Crédit")-SUMIFS($E$6:$E1681,$B$6:$B1681,$B1681,$C$6:$C1681,"Remboursement"))</f>
      </c>
    </row>
    <row r="1682" spans="1:8" x14ac:dyDescent="0.25">
      <c r="A1682" s="18"/>
      <c r="B1682" s="12"/>
      <c r="C1682" s="12"/>
      <c r="D1682" s="12"/>
      <c r="E1682" s="13"/>
      <c r="F1682" s="18"/>
      <c r="G1682" s="12"/>
      <c r="H1682" s="14">
        <f>IF(OR($B1682="",$E1682=""),"",SUMIFS($E$6:$E1682,$B$6:$B1682,$B1682,$C$6:$C1682,"Crédit")-SUMIFS($E$6:$E1682,$B$6:$B1682,$B1682,$C$6:$C1682,"Remboursement"))</f>
      </c>
    </row>
    <row r="1683" spans="1:8" x14ac:dyDescent="0.25">
      <c r="A1683" s="18"/>
      <c r="B1683" s="12"/>
      <c r="C1683" s="12"/>
      <c r="D1683" s="12"/>
      <c r="E1683" s="13"/>
      <c r="F1683" s="18"/>
      <c r="G1683" s="12"/>
      <c r="H1683" s="14">
        <f>IF(OR($B1683="",$E1683=""),"",SUMIFS($E$6:$E1683,$B$6:$B1683,$B1683,$C$6:$C1683,"Crédit")-SUMIFS($E$6:$E1683,$B$6:$B1683,$B1683,$C$6:$C1683,"Remboursement"))</f>
      </c>
    </row>
    <row r="1684" spans="1:8" x14ac:dyDescent="0.25">
      <c r="A1684" s="18"/>
      <c r="B1684" s="12"/>
      <c r="C1684" s="12"/>
      <c r="D1684" s="12"/>
      <c r="E1684" s="13"/>
      <c r="F1684" s="18"/>
      <c r="G1684" s="12"/>
      <c r="H1684" s="14">
        <f>IF(OR($B1684="",$E1684=""),"",SUMIFS($E$6:$E1684,$B$6:$B1684,$B1684,$C$6:$C1684,"Crédit")-SUMIFS($E$6:$E1684,$B$6:$B1684,$B1684,$C$6:$C1684,"Remboursement"))</f>
      </c>
    </row>
    <row r="1685" spans="1:8" x14ac:dyDescent="0.25">
      <c r="A1685" s="18"/>
      <c r="B1685" s="12"/>
      <c r="C1685" s="12"/>
      <c r="D1685" s="12"/>
      <c r="E1685" s="13"/>
      <c r="F1685" s="18"/>
      <c r="G1685" s="12"/>
      <c r="H1685" s="14">
        <f>IF(OR($B1685="",$E1685=""),"",SUMIFS($E$6:$E1685,$B$6:$B1685,$B1685,$C$6:$C1685,"Crédit")-SUMIFS($E$6:$E1685,$B$6:$B1685,$B1685,$C$6:$C1685,"Remboursement"))</f>
      </c>
    </row>
    <row r="1686" spans="1:8" x14ac:dyDescent="0.25">
      <c r="A1686" s="18"/>
      <c r="B1686" s="12"/>
      <c r="C1686" s="12"/>
      <c r="D1686" s="12"/>
      <c r="E1686" s="13"/>
      <c r="F1686" s="18"/>
      <c r="G1686" s="12"/>
      <c r="H1686" s="14">
        <f>IF(OR($B1686="",$E1686=""),"",SUMIFS($E$6:$E1686,$B$6:$B1686,$B1686,$C$6:$C1686,"Crédit")-SUMIFS($E$6:$E1686,$B$6:$B1686,$B1686,$C$6:$C1686,"Remboursement"))</f>
      </c>
    </row>
    <row r="1687" spans="1:8" x14ac:dyDescent="0.25">
      <c r="A1687" s="18"/>
      <c r="B1687" s="12"/>
      <c r="C1687" s="12"/>
      <c r="D1687" s="12"/>
      <c r="E1687" s="13"/>
      <c r="F1687" s="18"/>
      <c r="G1687" s="12"/>
      <c r="H1687" s="14">
        <f>IF(OR($B1687="",$E1687=""),"",SUMIFS($E$6:$E1687,$B$6:$B1687,$B1687,$C$6:$C1687,"Crédit")-SUMIFS($E$6:$E1687,$B$6:$B1687,$B1687,$C$6:$C1687,"Remboursement"))</f>
      </c>
    </row>
    <row r="1688" spans="1:8" x14ac:dyDescent="0.25">
      <c r="A1688" s="18"/>
      <c r="B1688" s="12"/>
      <c r="C1688" s="12"/>
      <c r="D1688" s="12"/>
      <c r="E1688" s="13"/>
      <c r="F1688" s="18"/>
      <c r="G1688" s="12"/>
      <c r="H1688" s="14">
        <f>IF(OR($B1688="",$E1688=""),"",SUMIFS($E$6:$E1688,$B$6:$B1688,$B1688,$C$6:$C1688,"Crédit")-SUMIFS($E$6:$E1688,$B$6:$B1688,$B1688,$C$6:$C1688,"Remboursement"))</f>
      </c>
    </row>
    <row r="1689" spans="1:8" x14ac:dyDescent="0.25">
      <c r="A1689" s="18"/>
      <c r="B1689" s="12"/>
      <c r="C1689" s="12"/>
      <c r="D1689" s="12"/>
      <c r="E1689" s="13"/>
      <c r="F1689" s="18"/>
      <c r="G1689" s="12"/>
      <c r="H1689" s="14">
        <f>IF(OR($B1689="",$E1689=""),"",SUMIFS($E$6:$E1689,$B$6:$B1689,$B1689,$C$6:$C1689,"Crédit")-SUMIFS($E$6:$E1689,$B$6:$B1689,$B1689,$C$6:$C1689,"Remboursement"))</f>
      </c>
    </row>
    <row r="1690" spans="1:8" x14ac:dyDescent="0.25">
      <c r="A1690" s="18"/>
      <c r="B1690" s="12"/>
      <c r="C1690" s="12"/>
      <c r="D1690" s="12"/>
      <c r="E1690" s="13"/>
      <c r="F1690" s="18"/>
      <c r="G1690" s="12"/>
      <c r="H1690" s="14">
        <f>IF(OR($B1690="",$E1690=""),"",SUMIFS($E$6:$E1690,$B$6:$B1690,$B1690,$C$6:$C1690,"Crédit")-SUMIFS($E$6:$E1690,$B$6:$B1690,$B1690,$C$6:$C1690,"Remboursement"))</f>
      </c>
    </row>
    <row r="1691" spans="1:8" x14ac:dyDescent="0.25">
      <c r="A1691" s="18"/>
      <c r="B1691" s="12"/>
      <c r="C1691" s="12"/>
      <c r="D1691" s="12"/>
      <c r="E1691" s="13"/>
      <c r="F1691" s="18"/>
      <c r="G1691" s="12"/>
      <c r="H1691" s="14">
        <f>IF(OR($B1691="",$E1691=""),"",SUMIFS($E$6:$E1691,$B$6:$B1691,$B1691,$C$6:$C1691,"Crédit")-SUMIFS($E$6:$E1691,$B$6:$B1691,$B1691,$C$6:$C1691,"Remboursement"))</f>
      </c>
    </row>
    <row r="1692" spans="1:8" x14ac:dyDescent="0.25">
      <c r="A1692" s="18"/>
      <c r="B1692" s="12"/>
      <c r="C1692" s="12"/>
      <c r="D1692" s="12"/>
      <c r="E1692" s="13"/>
      <c r="F1692" s="18"/>
      <c r="G1692" s="12"/>
      <c r="H1692" s="14">
        <f>IF(OR($B1692="",$E1692=""),"",SUMIFS($E$6:$E1692,$B$6:$B1692,$B1692,$C$6:$C1692,"Crédit")-SUMIFS($E$6:$E1692,$B$6:$B1692,$B1692,$C$6:$C1692,"Remboursement"))</f>
      </c>
    </row>
    <row r="1693" spans="1:8" x14ac:dyDescent="0.25">
      <c r="A1693" s="18"/>
      <c r="B1693" s="12"/>
      <c r="C1693" s="12"/>
      <c r="D1693" s="12"/>
      <c r="E1693" s="13"/>
      <c r="F1693" s="18"/>
      <c r="G1693" s="12"/>
      <c r="H1693" s="14">
        <f>IF(OR($B1693="",$E1693=""),"",SUMIFS($E$6:$E1693,$B$6:$B1693,$B1693,$C$6:$C1693,"Crédit")-SUMIFS($E$6:$E1693,$B$6:$B1693,$B1693,$C$6:$C1693,"Remboursement"))</f>
      </c>
    </row>
    <row r="1694" spans="1:8" x14ac:dyDescent="0.25">
      <c r="A1694" s="18"/>
      <c r="B1694" s="12"/>
      <c r="C1694" s="12"/>
      <c r="D1694" s="12"/>
      <c r="E1694" s="13"/>
      <c r="F1694" s="18"/>
      <c r="G1694" s="12"/>
      <c r="H1694" s="14">
        <f>IF(OR($B1694="",$E1694=""),"",SUMIFS($E$6:$E1694,$B$6:$B1694,$B1694,$C$6:$C1694,"Crédit")-SUMIFS($E$6:$E1694,$B$6:$B1694,$B1694,$C$6:$C1694,"Remboursement"))</f>
      </c>
    </row>
    <row r="1695" spans="1:8" x14ac:dyDescent="0.25">
      <c r="A1695" s="18"/>
      <c r="B1695" s="12"/>
      <c r="C1695" s="12"/>
      <c r="D1695" s="12"/>
      <c r="E1695" s="13"/>
      <c r="F1695" s="18"/>
      <c r="G1695" s="12"/>
      <c r="H1695" s="14">
        <f>IF(OR($B1695="",$E1695=""),"",SUMIFS($E$6:$E1695,$B$6:$B1695,$B1695,$C$6:$C1695,"Crédit")-SUMIFS($E$6:$E1695,$B$6:$B1695,$B1695,$C$6:$C1695,"Remboursement"))</f>
      </c>
    </row>
    <row r="1696" spans="1:8" x14ac:dyDescent="0.25">
      <c r="A1696" s="18"/>
      <c r="B1696" s="12"/>
      <c r="C1696" s="12"/>
      <c r="D1696" s="12"/>
      <c r="E1696" s="13"/>
      <c r="F1696" s="18"/>
      <c r="G1696" s="12"/>
      <c r="H1696" s="14">
        <f>IF(OR($B1696="",$E1696=""),"",SUMIFS($E$6:$E1696,$B$6:$B1696,$B1696,$C$6:$C1696,"Crédit")-SUMIFS($E$6:$E1696,$B$6:$B1696,$B1696,$C$6:$C1696,"Remboursement"))</f>
      </c>
    </row>
    <row r="1697" spans="1:8" x14ac:dyDescent="0.25">
      <c r="A1697" s="18"/>
      <c r="B1697" s="12"/>
      <c r="C1697" s="12"/>
      <c r="D1697" s="12"/>
      <c r="E1697" s="13"/>
      <c r="F1697" s="18"/>
      <c r="G1697" s="12"/>
      <c r="H1697" s="14">
        <f>IF(OR($B1697="",$E1697=""),"",SUMIFS($E$6:$E1697,$B$6:$B1697,$B1697,$C$6:$C1697,"Crédit")-SUMIFS($E$6:$E1697,$B$6:$B1697,$B1697,$C$6:$C1697,"Remboursement"))</f>
      </c>
    </row>
    <row r="1698" spans="1:8" x14ac:dyDescent="0.25">
      <c r="A1698" s="18"/>
      <c r="B1698" s="12"/>
      <c r="C1698" s="12"/>
      <c r="D1698" s="12"/>
      <c r="E1698" s="13"/>
      <c r="F1698" s="18"/>
      <c r="G1698" s="12"/>
      <c r="H1698" s="14">
        <f>IF(OR($B1698="",$E1698=""),"",SUMIFS($E$6:$E1698,$B$6:$B1698,$B1698,$C$6:$C1698,"Crédit")-SUMIFS($E$6:$E1698,$B$6:$B1698,$B1698,$C$6:$C1698,"Remboursement"))</f>
      </c>
    </row>
    <row r="1699" spans="1:8" x14ac:dyDescent="0.25">
      <c r="A1699" s="18"/>
      <c r="B1699" s="12"/>
      <c r="C1699" s="12"/>
      <c r="D1699" s="12"/>
      <c r="E1699" s="13"/>
      <c r="F1699" s="18"/>
      <c r="G1699" s="12"/>
      <c r="H1699" s="14">
        <f>IF(OR($B1699="",$E1699=""),"",SUMIFS($E$6:$E1699,$B$6:$B1699,$B1699,$C$6:$C1699,"Crédit")-SUMIFS($E$6:$E1699,$B$6:$B1699,$B1699,$C$6:$C1699,"Remboursement"))</f>
      </c>
    </row>
    <row r="1700" spans="1:8" x14ac:dyDescent="0.25">
      <c r="A1700" s="18"/>
      <c r="B1700" s="12"/>
      <c r="C1700" s="12"/>
      <c r="D1700" s="12"/>
      <c r="E1700" s="13"/>
      <c r="F1700" s="18"/>
      <c r="G1700" s="12"/>
      <c r="H1700" s="14">
        <f>IF(OR($B1700="",$E1700=""),"",SUMIFS($E$6:$E1700,$B$6:$B1700,$B1700,$C$6:$C1700,"Crédit")-SUMIFS($E$6:$E1700,$B$6:$B1700,$B1700,$C$6:$C1700,"Remboursement"))</f>
      </c>
    </row>
    <row r="1701" spans="1:8" x14ac:dyDescent="0.25">
      <c r="A1701" s="18"/>
      <c r="B1701" s="12"/>
      <c r="C1701" s="12"/>
      <c r="D1701" s="12"/>
      <c r="E1701" s="13"/>
      <c r="F1701" s="18"/>
      <c r="G1701" s="12"/>
      <c r="H1701" s="14">
        <f>IF(OR($B1701="",$E1701=""),"",SUMIFS($E$6:$E1701,$B$6:$B1701,$B1701,$C$6:$C1701,"Crédit")-SUMIFS($E$6:$E1701,$B$6:$B1701,$B1701,$C$6:$C1701,"Remboursement"))</f>
      </c>
    </row>
    <row r="1702" spans="1:8" x14ac:dyDescent="0.25">
      <c r="A1702" s="18"/>
      <c r="B1702" s="12"/>
      <c r="C1702" s="12"/>
      <c r="D1702" s="12"/>
      <c r="E1702" s="13"/>
      <c r="F1702" s="18"/>
      <c r="G1702" s="12"/>
      <c r="H1702" s="14">
        <f>IF(OR($B1702="",$E1702=""),"",SUMIFS($E$6:$E1702,$B$6:$B1702,$B1702,$C$6:$C1702,"Crédit")-SUMIFS($E$6:$E1702,$B$6:$B1702,$B1702,$C$6:$C1702,"Remboursement"))</f>
      </c>
    </row>
    <row r="1703" spans="1:8" x14ac:dyDescent="0.25">
      <c r="A1703" s="18"/>
      <c r="B1703" s="12"/>
      <c r="C1703" s="12"/>
      <c r="D1703" s="12"/>
      <c r="E1703" s="13"/>
      <c r="F1703" s="18"/>
      <c r="G1703" s="12"/>
      <c r="H1703" s="14">
        <f>IF(OR($B1703="",$E1703=""),"",SUMIFS($E$6:$E1703,$B$6:$B1703,$B1703,$C$6:$C1703,"Crédit")-SUMIFS($E$6:$E1703,$B$6:$B1703,$B1703,$C$6:$C1703,"Remboursement"))</f>
      </c>
    </row>
    <row r="1704" spans="1:8" x14ac:dyDescent="0.25">
      <c r="A1704" s="18"/>
      <c r="B1704" s="12"/>
      <c r="C1704" s="12"/>
      <c r="D1704" s="12"/>
      <c r="E1704" s="13"/>
      <c r="F1704" s="18"/>
      <c r="G1704" s="12"/>
      <c r="H1704" s="14">
        <f>IF(OR($B1704="",$E1704=""),"",SUMIFS($E$6:$E1704,$B$6:$B1704,$B1704,$C$6:$C1704,"Crédit")-SUMIFS($E$6:$E1704,$B$6:$B1704,$B1704,$C$6:$C1704,"Remboursement"))</f>
      </c>
    </row>
    <row r="1705" spans="1:8" x14ac:dyDescent="0.25">
      <c r="A1705" s="18"/>
      <c r="B1705" s="12"/>
      <c r="C1705" s="12"/>
      <c r="D1705" s="12"/>
      <c r="E1705" s="13"/>
      <c r="F1705" s="18"/>
      <c r="G1705" s="12"/>
      <c r="H1705" s="14">
        <f>IF(OR($B1705="",$E1705=""),"",SUMIFS($E$6:$E1705,$B$6:$B1705,$B1705,$C$6:$C1705,"Crédit")-SUMIFS($E$6:$E1705,$B$6:$B1705,$B1705,$C$6:$C1705,"Remboursement"))</f>
      </c>
    </row>
    <row r="1706" spans="1:8" x14ac:dyDescent="0.25">
      <c r="A1706" s="18"/>
      <c r="B1706" s="12"/>
      <c r="C1706" s="12"/>
      <c r="D1706" s="12"/>
      <c r="E1706" s="13"/>
      <c r="F1706" s="18"/>
      <c r="G1706" s="12"/>
      <c r="H1706" s="14">
        <f>IF(OR($B1706="",$E1706=""),"",SUMIFS($E$6:$E1706,$B$6:$B1706,$B1706,$C$6:$C1706,"Crédit")-SUMIFS($E$6:$E1706,$B$6:$B1706,$B1706,$C$6:$C1706,"Remboursement"))</f>
      </c>
    </row>
    <row r="1707" spans="1:8" x14ac:dyDescent="0.25">
      <c r="A1707" s="18"/>
      <c r="B1707" s="12"/>
      <c r="C1707" s="12"/>
      <c r="D1707" s="12"/>
      <c r="E1707" s="13"/>
      <c r="F1707" s="18"/>
      <c r="G1707" s="12"/>
      <c r="H1707" s="14">
        <f>IF(OR($B1707="",$E1707=""),"",SUMIFS($E$6:$E1707,$B$6:$B1707,$B1707,$C$6:$C1707,"Crédit")-SUMIFS($E$6:$E1707,$B$6:$B1707,$B1707,$C$6:$C1707,"Remboursement"))</f>
      </c>
    </row>
    <row r="1708" spans="1:8" x14ac:dyDescent="0.25">
      <c r="A1708" s="18"/>
      <c r="B1708" s="12"/>
      <c r="C1708" s="12"/>
      <c r="D1708" s="12"/>
      <c r="E1708" s="13"/>
      <c r="F1708" s="18"/>
      <c r="G1708" s="12"/>
      <c r="H1708" s="14">
        <f>IF(OR($B1708="",$E1708=""),"",SUMIFS($E$6:$E1708,$B$6:$B1708,$B1708,$C$6:$C1708,"Crédit")-SUMIFS($E$6:$E1708,$B$6:$B1708,$B1708,$C$6:$C1708,"Remboursement"))</f>
      </c>
    </row>
    <row r="1709" spans="1:8" x14ac:dyDescent="0.25">
      <c r="A1709" s="18"/>
      <c r="B1709" s="12"/>
      <c r="C1709" s="12"/>
      <c r="D1709" s="12"/>
      <c r="E1709" s="13"/>
      <c r="F1709" s="18"/>
      <c r="G1709" s="12"/>
      <c r="H1709" s="14">
        <f>IF(OR($B1709="",$E1709=""),"",SUMIFS($E$6:$E1709,$B$6:$B1709,$B1709,$C$6:$C1709,"Crédit")-SUMIFS($E$6:$E1709,$B$6:$B1709,$B1709,$C$6:$C1709,"Remboursement"))</f>
      </c>
    </row>
    <row r="1710" spans="1:8" x14ac:dyDescent="0.25">
      <c r="A1710" s="18"/>
      <c r="B1710" s="12"/>
      <c r="C1710" s="12"/>
      <c r="D1710" s="12"/>
      <c r="E1710" s="13"/>
      <c r="F1710" s="18"/>
      <c r="G1710" s="12"/>
      <c r="H1710" s="14">
        <f>IF(OR($B1710="",$E1710=""),"",SUMIFS($E$6:$E1710,$B$6:$B1710,$B1710,$C$6:$C1710,"Crédit")-SUMIFS($E$6:$E1710,$B$6:$B1710,$B1710,$C$6:$C1710,"Remboursement"))</f>
      </c>
    </row>
    <row r="1711" spans="1:8" x14ac:dyDescent="0.25">
      <c r="A1711" s="18"/>
      <c r="B1711" s="12"/>
      <c r="C1711" s="12"/>
      <c r="D1711" s="12"/>
      <c r="E1711" s="13"/>
      <c r="F1711" s="18"/>
      <c r="G1711" s="12"/>
      <c r="H1711" s="14">
        <f>IF(OR($B1711="",$E1711=""),"",SUMIFS($E$6:$E1711,$B$6:$B1711,$B1711,$C$6:$C1711,"Crédit")-SUMIFS($E$6:$E1711,$B$6:$B1711,$B1711,$C$6:$C1711,"Remboursement"))</f>
      </c>
    </row>
    <row r="1712" spans="1:8" x14ac:dyDescent="0.25">
      <c r="A1712" s="18"/>
      <c r="B1712" s="12"/>
      <c r="C1712" s="12"/>
      <c r="D1712" s="12"/>
      <c r="E1712" s="13"/>
      <c r="F1712" s="18"/>
      <c r="G1712" s="12"/>
      <c r="H1712" s="14">
        <f>IF(OR($B1712="",$E1712=""),"",SUMIFS($E$6:$E1712,$B$6:$B1712,$B1712,$C$6:$C1712,"Crédit")-SUMIFS($E$6:$E1712,$B$6:$B1712,$B1712,$C$6:$C1712,"Remboursement"))</f>
      </c>
    </row>
    <row r="1713" spans="1:8" x14ac:dyDescent="0.25">
      <c r="A1713" s="18"/>
      <c r="B1713" s="12"/>
      <c r="C1713" s="12"/>
      <c r="D1713" s="12"/>
      <c r="E1713" s="13"/>
      <c r="F1713" s="18"/>
      <c r="G1713" s="12"/>
      <c r="H1713" s="14">
        <f>IF(OR($B1713="",$E1713=""),"",SUMIFS($E$6:$E1713,$B$6:$B1713,$B1713,$C$6:$C1713,"Crédit")-SUMIFS($E$6:$E1713,$B$6:$B1713,$B1713,$C$6:$C1713,"Remboursement"))</f>
      </c>
    </row>
    <row r="1714" spans="1:8" x14ac:dyDescent="0.25">
      <c r="A1714" s="18"/>
      <c r="B1714" s="12"/>
      <c r="C1714" s="12"/>
      <c r="D1714" s="12"/>
      <c r="E1714" s="13"/>
      <c r="F1714" s="18"/>
      <c r="G1714" s="12"/>
      <c r="H1714" s="14">
        <f>IF(OR($B1714="",$E1714=""),"",SUMIFS($E$6:$E1714,$B$6:$B1714,$B1714,$C$6:$C1714,"Crédit")-SUMIFS($E$6:$E1714,$B$6:$B1714,$B1714,$C$6:$C1714,"Remboursement"))</f>
      </c>
    </row>
    <row r="1715" spans="1:8" x14ac:dyDescent="0.25">
      <c r="A1715" s="18"/>
      <c r="B1715" s="12"/>
      <c r="C1715" s="12"/>
      <c r="D1715" s="12"/>
      <c r="E1715" s="13"/>
      <c r="F1715" s="18"/>
      <c r="G1715" s="12"/>
      <c r="H1715" s="14">
        <f>IF(OR($B1715="",$E1715=""),"",SUMIFS($E$6:$E1715,$B$6:$B1715,$B1715,$C$6:$C1715,"Crédit")-SUMIFS($E$6:$E1715,$B$6:$B1715,$B1715,$C$6:$C1715,"Remboursement"))</f>
      </c>
    </row>
    <row r="1716" spans="1:8" x14ac:dyDescent="0.25">
      <c r="A1716" s="18"/>
      <c r="B1716" s="12"/>
      <c r="C1716" s="12"/>
      <c r="D1716" s="12"/>
      <c r="E1716" s="13"/>
      <c r="F1716" s="18"/>
      <c r="G1716" s="12"/>
      <c r="H1716" s="14">
        <f>IF(OR($B1716="",$E1716=""),"",SUMIFS($E$6:$E1716,$B$6:$B1716,$B1716,$C$6:$C1716,"Crédit")-SUMIFS($E$6:$E1716,$B$6:$B1716,$B1716,$C$6:$C1716,"Remboursement"))</f>
      </c>
    </row>
    <row r="1717" spans="1:8" x14ac:dyDescent="0.25">
      <c r="A1717" s="18"/>
      <c r="B1717" s="12"/>
      <c r="C1717" s="12"/>
      <c r="D1717" s="12"/>
      <c r="E1717" s="13"/>
      <c r="F1717" s="18"/>
      <c r="G1717" s="12"/>
      <c r="H1717" s="14">
        <f>IF(OR($B1717="",$E1717=""),"",SUMIFS($E$6:$E1717,$B$6:$B1717,$B1717,$C$6:$C1717,"Crédit")-SUMIFS($E$6:$E1717,$B$6:$B1717,$B1717,$C$6:$C1717,"Remboursement"))</f>
      </c>
    </row>
    <row r="1718" spans="1:8" x14ac:dyDescent="0.25">
      <c r="A1718" s="18"/>
      <c r="B1718" s="12"/>
      <c r="C1718" s="12"/>
      <c r="D1718" s="12"/>
      <c r="E1718" s="13"/>
      <c r="F1718" s="18"/>
      <c r="G1718" s="12"/>
      <c r="H1718" s="14">
        <f>IF(OR($B1718="",$E1718=""),"",SUMIFS($E$6:$E1718,$B$6:$B1718,$B1718,$C$6:$C1718,"Crédit")-SUMIFS($E$6:$E1718,$B$6:$B1718,$B1718,$C$6:$C1718,"Remboursement"))</f>
      </c>
    </row>
    <row r="1719" spans="1:8" x14ac:dyDescent="0.25">
      <c r="A1719" s="18"/>
      <c r="B1719" s="12"/>
      <c r="C1719" s="12"/>
      <c r="D1719" s="12"/>
      <c r="E1719" s="13"/>
      <c r="F1719" s="18"/>
      <c r="G1719" s="12"/>
      <c r="H1719" s="14">
        <f>IF(OR($B1719="",$E1719=""),"",SUMIFS($E$6:$E1719,$B$6:$B1719,$B1719,$C$6:$C1719,"Crédit")-SUMIFS($E$6:$E1719,$B$6:$B1719,$B1719,$C$6:$C1719,"Remboursement"))</f>
      </c>
    </row>
    <row r="1720" spans="1:8" x14ac:dyDescent="0.25">
      <c r="A1720" s="18"/>
      <c r="B1720" s="12"/>
      <c r="C1720" s="12"/>
      <c r="D1720" s="12"/>
      <c r="E1720" s="13"/>
      <c r="F1720" s="18"/>
      <c r="G1720" s="12"/>
      <c r="H1720" s="14">
        <f>IF(OR($B1720="",$E1720=""),"",SUMIFS($E$6:$E1720,$B$6:$B1720,$B1720,$C$6:$C1720,"Crédit")-SUMIFS($E$6:$E1720,$B$6:$B1720,$B1720,$C$6:$C1720,"Remboursement"))</f>
      </c>
    </row>
    <row r="1721" spans="1:8" x14ac:dyDescent="0.25">
      <c r="A1721" s="18"/>
      <c r="B1721" s="12"/>
      <c r="C1721" s="12"/>
      <c r="D1721" s="12"/>
      <c r="E1721" s="13"/>
      <c r="F1721" s="18"/>
      <c r="G1721" s="12"/>
      <c r="H1721" s="14">
        <f>IF(OR($B1721="",$E1721=""),"",SUMIFS($E$6:$E1721,$B$6:$B1721,$B1721,$C$6:$C1721,"Crédit")-SUMIFS($E$6:$E1721,$B$6:$B1721,$B1721,$C$6:$C1721,"Remboursement"))</f>
      </c>
    </row>
    <row r="1722" spans="1:8" x14ac:dyDescent="0.25">
      <c r="A1722" s="18"/>
      <c r="B1722" s="12"/>
      <c r="C1722" s="12"/>
      <c r="D1722" s="12"/>
      <c r="E1722" s="13"/>
      <c r="F1722" s="18"/>
      <c r="G1722" s="12"/>
      <c r="H1722" s="14">
        <f>IF(OR($B1722="",$E1722=""),"",SUMIFS($E$6:$E1722,$B$6:$B1722,$B1722,$C$6:$C1722,"Crédit")-SUMIFS($E$6:$E1722,$B$6:$B1722,$B1722,$C$6:$C1722,"Remboursement"))</f>
      </c>
    </row>
    <row r="1723" spans="1:8" x14ac:dyDescent="0.25">
      <c r="A1723" s="18"/>
      <c r="B1723" s="12"/>
      <c r="C1723" s="12"/>
      <c r="D1723" s="12"/>
      <c r="E1723" s="13"/>
      <c r="F1723" s="18"/>
      <c r="G1723" s="12"/>
      <c r="H1723" s="14">
        <f>IF(OR($B1723="",$E1723=""),"",SUMIFS($E$6:$E1723,$B$6:$B1723,$B1723,$C$6:$C1723,"Crédit")-SUMIFS($E$6:$E1723,$B$6:$B1723,$B1723,$C$6:$C1723,"Remboursement"))</f>
      </c>
    </row>
    <row r="1724" spans="1:8" x14ac:dyDescent="0.25">
      <c r="A1724" s="18"/>
      <c r="B1724" s="12"/>
      <c r="C1724" s="12"/>
      <c r="D1724" s="12"/>
      <c r="E1724" s="13"/>
      <c r="F1724" s="18"/>
      <c r="G1724" s="12"/>
      <c r="H1724" s="14">
        <f>IF(OR($B1724="",$E1724=""),"",SUMIFS($E$6:$E1724,$B$6:$B1724,$B1724,$C$6:$C1724,"Crédit")-SUMIFS($E$6:$E1724,$B$6:$B1724,$B1724,$C$6:$C1724,"Remboursement"))</f>
      </c>
    </row>
    <row r="1725" spans="1:8" x14ac:dyDescent="0.25">
      <c r="A1725" s="18"/>
      <c r="B1725" s="12"/>
      <c r="C1725" s="12"/>
      <c r="D1725" s="12"/>
      <c r="E1725" s="13"/>
      <c r="F1725" s="18"/>
      <c r="G1725" s="12"/>
      <c r="H1725" s="14">
        <f>IF(OR($B1725="",$E1725=""),"",SUMIFS($E$6:$E1725,$B$6:$B1725,$B1725,$C$6:$C1725,"Crédit")-SUMIFS($E$6:$E1725,$B$6:$B1725,$B1725,$C$6:$C1725,"Remboursement"))</f>
      </c>
    </row>
    <row r="1726" spans="1:8" x14ac:dyDescent="0.25">
      <c r="A1726" s="18"/>
      <c r="B1726" s="12"/>
      <c r="C1726" s="12"/>
      <c r="D1726" s="12"/>
      <c r="E1726" s="13"/>
      <c r="F1726" s="18"/>
      <c r="G1726" s="12"/>
      <c r="H1726" s="14">
        <f>IF(OR($B1726="",$E1726=""),"",SUMIFS($E$6:$E1726,$B$6:$B1726,$B1726,$C$6:$C1726,"Crédit")-SUMIFS($E$6:$E1726,$B$6:$B1726,$B1726,$C$6:$C1726,"Remboursement"))</f>
      </c>
    </row>
    <row r="1727" spans="1:8" x14ac:dyDescent="0.25">
      <c r="A1727" s="18"/>
      <c r="B1727" s="12"/>
      <c r="C1727" s="12"/>
      <c r="D1727" s="12"/>
      <c r="E1727" s="13"/>
      <c r="F1727" s="18"/>
      <c r="G1727" s="12"/>
      <c r="H1727" s="14">
        <f>IF(OR($B1727="",$E1727=""),"",SUMIFS($E$6:$E1727,$B$6:$B1727,$B1727,$C$6:$C1727,"Crédit")-SUMIFS($E$6:$E1727,$B$6:$B1727,$B1727,$C$6:$C1727,"Remboursement"))</f>
      </c>
    </row>
    <row r="1728" spans="1:8" x14ac:dyDescent="0.25">
      <c r="A1728" s="18"/>
      <c r="B1728" s="12"/>
      <c r="C1728" s="12"/>
      <c r="D1728" s="12"/>
      <c r="E1728" s="13"/>
      <c r="F1728" s="18"/>
      <c r="G1728" s="12"/>
      <c r="H1728" s="14">
        <f>IF(OR($B1728="",$E1728=""),"",SUMIFS($E$6:$E1728,$B$6:$B1728,$B1728,$C$6:$C1728,"Crédit")-SUMIFS($E$6:$E1728,$B$6:$B1728,$B1728,$C$6:$C1728,"Remboursement"))</f>
      </c>
    </row>
    <row r="1729" spans="1:8" x14ac:dyDescent="0.25">
      <c r="A1729" s="18"/>
      <c r="B1729" s="12"/>
      <c r="C1729" s="12"/>
      <c r="D1729" s="12"/>
      <c r="E1729" s="13"/>
      <c r="F1729" s="18"/>
      <c r="G1729" s="12"/>
      <c r="H1729" s="14">
        <f>IF(OR($B1729="",$E1729=""),"",SUMIFS($E$6:$E1729,$B$6:$B1729,$B1729,$C$6:$C1729,"Crédit")-SUMIFS($E$6:$E1729,$B$6:$B1729,$B1729,$C$6:$C1729,"Remboursement"))</f>
      </c>
    </row>
    <row r="1730" spans="1:8" x14ac:dyDescent="0.25">
      <c r="A1730" s="18"/>
      <c r="B1730" s="12"/>
      <c r="C1730" s="12"/>
      <c r="D1730" s="12"/>
      <c r="E1730" s="13"/>
      <c r="F1730" s="18"/>
      <c r="G1730" s="12"/>
      <c r="H1730" s="14">
        <f>IF(OR($B1730="",$E1730=""),"",SUMIFS($E$6:$E1730,$B$6:$B1730,$B1730,$C$6:$C1730,"Crédit")-SUMIFS($E$6:$E1730,$B$6:$B1730,$B1730,$C$6:$C1730,"Remboursement"))</f>
      </c>
    </row>
    <row r="1731" spans="1:8" x14ac:dyDescent="0.25">
      <c r="A1731" s="18"/>
      <c r="B1731" s="12"/>
      <c r="C1731" s="12"/>
      <c r="D1731" s="12"/>
      <c r="E1731" s="13"/>
      <c r="F1731" s="18"/>
      <c r="G1731" s="12"/>
      <c r="H1731" s="14">
        <f>IF(OR($B1731="",$E1731=""),"",SUMIFS($E$6:$E1731,$B$6:$B1731,$B1731,$C$6:$C1731,"Crédit")-SUMIFS($E$6:$E1731,$B$6:$B1731,$B1731,$C$6:$C1731,"Remboursement"))</f>
      </c>
    </row>
    <row r="1732" spans="1:8" x14ac:dyDescent="0.25">
      <c r="A1732" s="18"/>
      <c r="B1732" s="12"/>
      <c r="C1732" s="12"/>
      <c r="D1732" s="12"/>
      <c r="E1732" s="13"/>
      <c r="F1732" s="18"/>
      <c r="G1732" s="12"/>
      <c r="H1732" s="14">
        <f>IF(OR($B1732="",$E1732=""),"",SUMIFS($E$6:$E1732,$B$6:$B1732,$B1732,$C$6:$C1732,"Crédit")-SUMIFS($E$6:$E1732,$B$6:$B1732,$B1732,$C$6:$C1732,"Remboursement"))</f>
      </c>
    </row>
    <row r="1733" spans="1:8" x14ac:dyDescent="0.25">
      <c r="A1733" s="18"/>
      <c r="B1733" s="12"/>
      <c r="C1733" s="12"/>
      <c r="D1733" s="12"/>
      <c r="E1733" s="13"/>
      <c r="F1733" s="18"/>
      <c r="G1733" s="12"/>
      <c r="H1733" s="14">
        <f>IF(OR($B1733="",$E1733=""),"",SUMIFS($E$6:$E1733,$B$6:$B1733,$B1733,$C$6:$C1733,"Crédit")-SUMIFS($E$6:$E1733,$B$6:$B1733,$B1733,$C$6:$C1733,"Remboursement"))</f>
      </c>
    </row>
    <row r="1734" spans="1:8" x14ac:dyDescent="0.25">
      <c r="A1734" s="18"/>
      <c r="B1734" s="12"/>
      <c r="C1734" s="12"/>
      <c r="D1734" s="12"/>
      <c r="E1734" s="13"/>
      <c r="F1734" s="18"/>
      <c r="G1734" s="12"/>
      <c r="H1734" s="14">
        <f>IF(OR($B1734="",$E1734=""),"",SUMIFS($E$6:$E1734,$B$6:$B1734,$B1734,$C$6:$C1734,"Crédit")-SUMIFS($E$6:$E1734,$B$6:$B1734,$B1734,$C$6:$C1734,"Remboursement"))</f>
      </c>
    </row>
    <row r="1735" spans="1:8" x14ac:dyDescent="0.25">
      <c r="A1735" s="18"/>
      <c r="B1735" s="12"/>
      <c r="C1735" s="12"/>
      <c r="D1735" s="12"/>
      <c r="E1735" s="13"/>
      <c r="F1735" s="18"/>
      <c r="G1735" s="12"/>
      <c r="H1735" s="14">
        <f>IF(OR($B1735="",$E1735=""),"",SUMIFS($E$6:$E1735,$B$6:$B1735,$B1735,$C$6:$C1735,"Crédit")-SUMIFS($E$6:$E1735,$B$6:$B1735,$B1735,$C$6:$C1735,"Remboursement"))</f>
      </c>
    </row>
    <row r="1736" spans="1:8" x14ac:dyDescent="0.25">
      <c r="A1736" s="18"/>
      <c r="B1736" s="12"/>
      <c r="C1736" s="12"/>
      <c r="D1736" s="12"/>
      <c r="E1736" s="13"/>
      <c r="F1736" s="18"/>
      <c r="G1736" s="12"/>
      <c r="H1736" s="14">
        <f>IF(OR($B1736="",$E1736=""),"",SUMIFS($E$6:$E1736,$B$6:$B1736,$B1736,$C$6:$C1736,"Crédit")-SUMIFS($E$6:$E1736,$B$6:$B1736,$B1736,$C$6:$C1736,"Remboursement"))</f>
      </c>
    </row>
    <row r="1737" spans="1:8" x14ac:dyDescent="0.25">
      <c r="A1737" s="18"/>
      <c r="B1737" s="12"/>
      <c r="C1737" s="12"/>
      <c r="D1737" s="12"/>
      <c r="E1737" s="13"/>
      <c r="F1737" s="18"/>
      <c r="G1737" s="12"/>
      <c r="H1737" s="14">
        <f>IF(OR($B1737="",$E1737=""),"",SUMIFS($E$6:$E1737,$B$6:$B1737,$B1737,$C$6:$C1737,"Crédit")-SUMIFS($E$6:$E1737,$B$6:$B1737,$B1737,$C$6:$C1737,"Remboursement"))</f>
      </c>
    </row>
    <row r="1738" spans="1:8" x14ac:dyDescent="0.25">
      <c r="A1738" s="18"/>
      <c r="B1738" s="12"/>
      <c r="C1738" s="12"/>
      <c r="D1738" s="12"/>
      <c r="E1738" s="13"/>
      <c r="F1738" s="18"/>
      <c r="G1738" s="12"/>
      <c r="H1738" s="14">
        <f>IF(OR($B1738="",$E1738=""),"",SUMIFS($E$6:$E1738,$B$6:$B1738,$B1738,$C$6:$C1738,"Crédit")-SUMIFS($E$6:$E1738,$B$6:$B1738,$B1738,$C$6:$C1738,"Remboursement"))</f>
      </c>
    </row>
    <row r="1739" spans="1:8" x14ac:dyDescent="0.25">
      <c r="A1739" s="18"/>
      <c r="B1739" s="12"/>
      <c r="C1739" s="12"/>
      <c r="D1739" s="12"/>
      <c r="E1739" s="13"/>
      <c r="F1739" s="18"/>
      <c r="G1739" s="12"/>
      <c r="H1739" s="14">
        <f>IF(OR($B1739="",$E1739=""),"",SUMIFS($E$6:$E1739,$B$6:$B1739,$B1739,$C$6:$C1739,"Crédit")-SUMIFS($E$6:$E1739,$B$6:$B1739,$B1739,$C$6:$C1739,"Remboursement"))</f>
      </c>
    </row>
    <row r="1740" spans="1:8" x14ac:dyDescent="0.25">
      <c r="A1740" s="18"/>
      <c r="B1740" s="12"/>
      <c r="C1740" s="12"/>
      <c r="D1740" s="12"/>
      <c r="E1740" s="13"/>
      <c r="F1740" s="18"/>
      <c r="G1740" s="12"/>
      <c r="H1740" s="14">
        <f>IF(OR($B1740="",$E1740=""),"",SUMIFS($E$6:$E1740,$B$6:$B1740,$B1740,$C$6:$C1740,"Crédit")-SUMIFS($E$6:$E1740,$B$6:$B1740,$B1740,$C$6:$C1740,"Remboursement"))</f>
      </c>
    </row>
    <row r="1741" spans="1:8" x14ac:dyDescent="0.25">
      <c r="A1741" s="18"/>
      <c r="B1741" s="12"/>
      <c r="C1741" s="12"/>
      <c r="D1741" s="12"/>
      <c r="E1741" s="13"/>
      <c r="F1741" s="18"/>
      <c r="G1741" s="12"/>
      <c r="H1741" s="14">
        <f>IF(OR($B1741="",$E1741=""),"",SUMIFS($E$6:$E1741,$B$6:$B1741,$B1741,$C$6:$C1741,"Crédit")-SUMIFS($E$6:$E1741,$B$6:$B1741,$B1741,$C$6:$C1741,"Remboursement"))</f>
      </c>
    </row>
    <row r="1742" spans="1:8" x14ac:dyDescent="0.25">
      <c r="A1742" s="18"/>
      <c r="B1742" s="12"/>
      <c r="C1742" s="12"/>
      <c r="D1742" s="12"/>
      <c r="E1742" s="13"/>
      <c r="F1742" s="18"/>
      <c r="G1742" s="12"/>
      <c r="H1742" s="14">
        <f>IF(OR($B1742="",$E1742=""),"",SUMIFS($E$6:$E1742,$B$6:$B1742,$B1742,$C$6:$C1742,"Crédit")-SUMIFS($E$6:$E1742,$B$6:$B1742,$B1742,$C$6:$C1742,"Remboursement"))</f>
      </c>
    </row>
    <row r="1743" spans="1:8" x14ac:dyDescent="0.25">
      <c r="A1743" s="18"/>
      <c r="B1743" s="12"/>
      <c r="C1743" s="12"/>
      <c r="D1743" s="12"/>
      <c r="E1743" s="13"/>
      <c r="F1743" s="18"/>
      <c r="G1743" s="12"/>
      <c r="H1743" s="14">
        <f>IF(OR($B1743="",$E1743=""),"",SUMIFS($E$6:$E1743,$B$6:$B1743,$B1743,$C$6:$C1743,"Crédit")-SUMIFS($E$6:$E1743,$B$6:$B1743,$B1743,$C$6:$C1743,"Remboursement"))</f>
      </c>
    </row>
    <row r="1744" spans="1:8" x14ac:dyDescent="0.25">
      <c r="A1744" s="18"/>
      <c r="B1744" s="12"/>
      <c r="C1744" s="12"/>
      <c r="D1744" s="12"/>
      <c r="E1744" s="13"/>
      <c r="F1744" s="18"/>
      <c r="G1744" s="12"/>
      <c r="H1744" s="14">
        <f>IF(OR($B1744="",$E1744=""),"",SUMIFS($E$6:$E1744,$B$6:$B1744,$B1744,$C$6:$C1744,"Crédit")-SUMIFS($E$6:$E1744,$B$6:$B1744,$B1744,$C$6:$C1744,"Remboursement"))</f>
      </c>
    </row>
    <row r="1745" spans="1:8" x14ac:dyDescent="0.25">
      <c r="A1745" s="18"/>
      <c r="B1745" s="12"/>
      <c r="C1745" s="12"/>
      <c r="D1745" s="12"/>
      <c r="E1745" s="13"/>
      <c r="F1745" s="18"/>
      <c r="G1745" s="12"/>
      <c r="H1745" s="14">
        <f>IF(OR($B1745="",$E1745=""),"",SUMIFS($E$6:$E1745,$B$6:$B1745,$B1745,$C$6:$C1745,"Crédit")-SUMIFS($E$6:$E1745,$B$6:$B1745,$B1745,$C$6:$C1745,"Remboursement"))</f>
      </c>
    </row>
    <row r="1746" spans="1:8" x14ac:dyDescent="0.25">
      <c r="A1746" s="18"/>
      <c r="B1746" s="12"/>
      <c r="C1746" s="12"/>
      <c r="D1746" s="12"/>
      <c r="E1746" s="13"/>
      <c r="F1746" s="18"/>
      <c r="G1746" s="12"/>
      <c r="H1746" s="14">
        <f>IF(OR($B1746="",$E1746=""),"",SUMIFS($E$6:$E1746,$B$6:$B1746,$B1746,$C$6:$C1746,"Crédit")-SUMIFS($E$6:$E1746,$B$6:$B1746,$B1746,$C$6:$C1746,"Remboursement"))</f>
      </c>
    </row>
    <row r="1747" spans="1:8" x14ac:dyDescent="0.25">
      <c r="A1747" s="18"/>
      <c r="B1747" s="12"/>
      <c r="C1747" s="12"/>
      <c r="D1747" s="12"/>
      <c r="E1747" s="13"/>
      <c r="F1747" s="18"/>
      <c r="G1747" s="12"/>
      <c r="H1747" s="14">
        <f>IF(OR($B1747="",$E1747=""),"",SUMIFS($E$6:$E1747,$B$6:$B1747,$B1747,$C$6:$C1747,"Crédit")-SUMIFS($E$6:$E1747,$B$6:$B1747,$B1747,$C$6:$C1747,"Remboursement"))</f>
      </c>
    </row>
    <row r="1748" spans="1:8" x14ac:dyDescent="0.25">
      <c r="A1748" s="18"/>
      <c r="B1748" s="12"/>
      <c r="C1748" s="12"/>
      <c r="D1748" s="12"/>
      <c r="E1748" s="13"/>
      <c r="F1748" s="18"/>
      <c r="G1748" s="12"/>
      <c r="H1748" s="14">
        <f>IF(OR($B1748="",$E1748=""),"",SUMIFS($E$6:$E1748,$B$6:$B1748,$B1748,$C$6:$C1748,"Crédit")-SUMIFS($E$6:$E1748,$B$6:$B1748,$B1748,$C$6:$C1748,"Remboursement"))</f>
      </c>
    </row>
    <row r="1749" spans="1:8" x14ac:dyDescent="0.25">
      <c r="A1749" s="18"/>
      <c r="B1749" s="12"/>
      <c r="C1749" s="12"/>
      <c r="D1749" s="12"/>
      <c r="E1749" s="13"/>
      <c r="F1749" s="18"/>
      <c r="G1749" s="12"/>
      <c r="H1749" s="14">
        <f>IF(OR($B1749="",$E1749=""),"",SUMIFS($E$6:$E1749,$B$6:$B1749,$B1749,$C$6:$C1749,"Crédit")-SUMIFS($E$6:$E1749,$B$6:$B1749,$B1749,$C$6:$C1749,"Remboursement"))</f>
      </c>
    </row>
    <row r="1750" spans="1:8" x14ac:dyDescent="0.25">
      <c r="A1750" s="18"/>
      <c r="B1750" s="12"/>
      <c r="C1750" s="12"/>
      <c r="D1750" s="12"/>
      <c r="E1750" s="13"/>
      <c r="F1750" s="18"/>
      <c r="G1750" s="12"/>
      <c r="H1750" s="14">
        <f>IF(OR($B1750="",$E1750=""),"",SUMIFS($E$6:$E1750,$B$6:$B1750,$B1750,$C$6:$C1750,"Crédit")-SUMIFS($E$6:$E1750,$B$6:$B1750,$B1750,$C$6:$C1750,"Remboursement"))</f>
      </c>
    </row>
    <row r="1751" spans="1:8" x14ac:dyDescent="0.25">
      <c r="A1751" s="18"/>
      <c r="B1751" s="12"/>
      <c r="C1751" s="12"/>
      <c r="D1751" s="12"/>
      <c r="E1751" s="13"/>
      <c r="F1751" s="18"/>
      <c r="G1751" s="12"/>
      <c r="H1751" s="14">
        <f>IF(OR($B1751="",$E1751=""),"",SUMIFS($E$6:$E1751,$B$6:$B1751,$B1751,$C$6:$C1751,"Crédit")-SUMIFS($E$6:$E1751,$B$6:$B1751,$B1751,$C$6:$C1751,"Remboursement"))</f>
      </c>
    </row>
    <row r="1752" spans="1:8" x14ac:dyDescent="0.25">
      <c r="A1752" s="18"/>
      <c r="B1752" s="12"/>
      <c r="C1752" s="12"/>
      <c r="D1752" s="12"/>
      <c r="E1752" s="13"/>
      <c r="F1752" s="18"/>
      <c r="G1752" s="12"/>
      <c r="H1752" s="14">
        <f>IF(OR($B1752="",$E1752=""),"",SUMIFS($E$6:$E1752,$B$6:$B1752,$B1752,$C$6:$C1752,"Crédit")-SUMIFS($E$6:$E1752,$B$6:$B1752,$B1752,$C$6:$C1752,"Remboursement"))</f>
      </c>
    </row>
    <row r="1753" spans="1:8" x14ac:dyDescent="0.25">
      <c r="A1753" s="18"/>
      <c r="B1753" s="12"/>
      <c r="C1753" s="12"/>
      <c r="D1753" s="12"/>
      <c r="E1753" s="13"/>
      <c r="F1753" s="18"/>
      <c r="G1753" s="12"/>
      <c r="H1753" s="14">
        <f>IF(OR($B1753="",$E1753=""),"",SUMIFS($E$6:$E1753,$B$6:$B1753,$B1753,$C$6:$C1753,"Crédit")-SUMIFS($E$6:$E1753,$B$6:$B1753,$B1753,$C$6:$C1753,"Remboursement"))</f>
      </c>
    </row>
    <row r="1754" spans="1:8" x14ac:dyDescent="0.25">
      <c r="A1754" s="18"/>
      <c r="B1754" s="12"/>
      <c r="C1754" s="12"/>
      <c r="D1754" s="12"/>
      <c r="E1754" s="13"/>
      <c r="F1754" s="18"/>
      <c r="G1754" s="12"/>
      <c r="H1754" s="14">
        <f>IF(OR($B1754="",$E1754=""),"",SUMIFS($E$6:$E1754,$B$6:$B1754,$B1754,$C$6:$C1754,"Crédit")-SUMIFS($E$6:$E1754,$B$6:$B1754,$B1754,$C$6:$C1754,"Remboursement"))</f>
      </c>
    </row>
    <row r="1755" spans="1:8" x14ac:dyDescent="0.25">
      <c r="A1755" s="18"/>
      <c r="B1755" s="12"/>
      <c r="C1755" s="12"/>
      <c r="D1755" s="12"/>
      <c r="E1755" s="13"/>
      <c r="F1755" s="18"/>
      <c r="G1755" s="12"/>
      <c r="H1755" s="14">
        <f>IF(OR($B1755="",$E1755=""),"",SUMIFS($E$6:$E1755,$B$6:$B1755,$B1755,$C$6:$C1755,"Crédit")-SUMIFS($E$6:$E1755,$B$6:$B1755,$B1755,$C$6:$C1755,"Remboursement"))</f>
      </c>
    </row>
    <row r="1756" spans="1:8" x14ac:dyDescent="0.25">
      <c r="A1756" s="18"/>
      <c r="B1756" s="12"/>
      <c r="C1756" s="12"/>
      <c r="D1756" s="12"/>
      <c r="E1756" s="13"/>
      <c r="F1756" s="18"/>
      <c r="G1756" s="12"/>
      <c r="H1756" s="14">
        <f>IF(OR($B1756="",$E1756=""),"",SUMIFS($E$6:$E1756,$B$6:$B1756,$B1756,$C$6:$C1756,"Crédit")-SUMIFS($E$6:$E1756,$B$6:$B1756,$B1756,$C$6:$C1756,"Remboursement"))</f>
      </c>
    </row>
    <row r="1757" spans="1:8" x14ac:dyDescent="0.25">
      <c r="A1757" s="18"/>
      <c r="B1757" s="12"/>
      <c r="C1757" s="12"/>
      <c r="D1757" s="12"/>
      <c r="E1757" s="13"/>
      <c r="F1757" s="18"/>
      <c r="G1757" s="12"/>
      <c r="H1757" s="14">
        <f>IF(OR($B1757="",$E1757=""),"",SUMIFS($E$6:$E1757,$B$6:$B1757,$B1757,$C$6:$C1757,"Crédit")-SUMIFS($E$6:$E1757,$B$6:$B1757,$B1757,$C$6:$C1757,"Remboursement"))</f>
      </c>
    </row>
    <row r="1758" spans="1:8" x14ac:dyDescent="0.25">
      <c r="A1758" s="18"/>
      <c r="B1758" s="12"/>
      <c r="C1758" s="12"/>
      <c r="D1758" s="12"/>
      <c r="E1758" s="13"/>
      <c r="F1758" s="18"/>
      <c r="G1758" s="12"/>
      <c r="H1758" s="14">
        <f>IF(OR($B1758="",$E1758=""),"",SUMIFS($E$6:$E1758,$B$6:$B1758,$B1758,$C$6:$C1758,"Crédit")-SUMIFS($E$6:$E1758,$B$6:$B1758,$B1758,$C$6:$C1758,"Remboursement"))</f>
      </c>
    </row>
    <row r="1759" spans="1:8" x14ac:dyDescent="0.25">
      <c r="A1759" s="18"/>
      <c r="B1759" s="12"/>
      <c r="C1759" s="12"/>
      <c r="D1759" s="12"/>
      <c r="E1759" s="13"/>
      <c r="F1759" s="18"/>
      <c r="G1759" s="12"/>
      <c r="H1759" s="14">
        <f>IF(OR($B1759="",$E1759=""),"",SUMIFS($E$6:$E1759,$B$6:$B1759,$B1759,$C$6:$C1759,"Crédit")-SUMIFS($E$6:$E1759,$B$6:$B1759,$B1759,$C$6:$C1759,"Remboursement"))</f>
      </c>
    </row>
    <row r="1760" spans="1:8" x14ac:dyDescent="0.25">
      <c r="A1760" s="18"/>
      <c r="B1760" s="12"/>
      <c r="C1760" s="12"/>
      <c r="D1760" s="12"/>
      <c r="E1760" s="13"/>
      <c r="F1760" s="18"/>
      <c r="G1760" s="12"/>
      <c r="H1760" s="14">
        <f>IF(OR($B1760="",$E1760=""),"",SUMIFS($E$6:$E1760,$B$6:$B1760,$B1760,$C$6:$C1760,"Crédit")-SUMIFS($E$6:$E1760,$B$6:$B1760,$B1760,$C$6:$C1760,"Remboursement"))</f>
      </c>
    </row>
    <row r="1761" spans="1:8" x14ac:dyDescent="0.25">
      <c r="A1761" s="18"/>
      <c r="B1761" s="12"/>
      <c r="C1761" s="12"/>
      <c r="D1761" s="12"/>
      <c r="E1761" s="13"/>
      <c r="F1761" s="18"/>
      <c r="G1761" s="12"/>
      <c r="H1761" s="14">
        <f>IF(OR($B1761="",$E1761=""),"",SUMIFS($E$6:$E1761,$B$6:$B1761,$B1761,$C$6:$C1761,"Crédit")-SUMIFS($E$6:$E1761,$B$6:$B1761,$B1761,$C$6:$C1761,"Remboursement"))</f>
      </c>
    </row>
    <row r="1762" spans="1:8" x14ac:dyDescent="0.25">
      <c r="A1762" s="18"/>
      <c r="B1762" s="12"/>
      <c r="C1762" s="12"/>
      <c r="D1762" s="12"/>
      <c r="E1762" s="13"/>
      <c r="F1762" s="18"/>
      <c r="G1762" s="12"/>
      <c r="H1762" s="14">
        <f>IF(OR($B1762="",$E1762=""),"",SUMIFS($E$6:$E1762,$B$6:$B1762,$B1762,$C$6:$C1762,"Crédit")-SUMIFS($E$6:$E1762,$B$6:$B1762,$B1762,$C$6:$C1762,"Remboursement"))</f>
      </c>
    </row>
    <row r="1763" spans="1:8" x14ac:dyDescent="0.25">
      <c r="A1763" s="18"/>
      <c r="B1763" s="12"/>
      <c r="C1763" s="12"/>
      <c r="D1763" s="12"/>
      <c r="E1763" s="13"/>
      <c r="F1763" s="18"/>
      <c r="G1763" s="12"/>
      <c r="H1763" s="14">
        <f>IF(OR($B1763="",$E1763=""),"",SUMIFS($E$6:$E1763,$B$6:$B1763,$B1763,$C$6:$C1763,"Crédit")-SUMIFS($E$6:$E1763,$B$6:$B1763,$B1763,$C$6:$C1763,"Remboursement"))</f>
      </c>
    </row>
    <row r="1764" spans="1:8" x14ac:dyDescent="0.25">
      <c r="A1764" s="18"/>
      <c r="B1764" s="12"/>
      <c r="C1764" s="12"/>
      <c r="D1764" s="12"/>
      <c r="E1764" s="13"/>
      <c r="F1764" s="18"/>
      <c r="G1764" s="12"/>
      <c r="H1764" s="14">
        <f>IF(OR($B1764="",$E1764=""),"",SUMIFS($E$6:$E1764,$B$6:$B1764,$B1764,$C$6:$C1764,"Crédit")-SUMIFS($E$6:$E1764,$B$6:$B1764,$B1764,$C$6:$C1764,"Remboursement"))</f>
      </c>
    </row>
    <row r="1765" spans="1:8" x14ac:dyDescent="0.25">
      <c r="A1765" s="18"/>
      <c r="B1765" s="12"/>
      <c r="C1765" s="12"/>
      <c r="D1765" s="12"/>
      <c r="E1765" s="13"/>
      <c r="F1765" s="18"/>
      <c r="G1765" s="12"/>
      <c r="H1765" s="14">
        <f>IF(OR($B1765="",$E1765=""),"",SUMIFS($E$6:$E1765,$B$6:$B1765,$B1765,$C$6:$C1765,"Crédit")-SUMIFS($E$6:$E1765,$B$6:$B1765,$B1765,$C$6:$C1765,"Remboursement"))</f>
      </c>
    </row>
    <row r="1766" spans="1:8" x14ac:dyDescent="0.25">
      <c r="A1766" s="18"/>
      <c r="B1766" s="12"/>
      <c r="C1766" s="12"/>
      <c r="D1766" s="12"/>
      <c r="E1766" s="13"/>
      <c r="F1766" s="18"/>
      <c r="G1766" s="12"/>
      <c r="H1766" s="14">
        <f>IF(OR($B1766="",$E1766=""),"",SUMIFS($E$6:$E1766,$B$6:$B1766,$B1766,$C$6:$C1766,"Crédit")-SUMIFS($E$6:$E1766,$B$6:$B1766,$B1766,$C$6:$C1766,"Remboursement"))</f>
      </c>
    </row>
    <row r="1767" spans="1:8" x14ac:dyDescent="0.25">
      <c r="A1767" s="18"/>
      <c r="B1767" s="12"/>
      <c r="C1767" s="12"/>
      <c r="D1767" s="12"/>
      <c r="E1767" s="13"/>
      <c r="F1767" s="18"/>
      <c r="G1767" s="12"/>
      <c r="H1767" s="14">
        <f>IF(OR($B1767="",$E1767=""),"",SUMIFS($E$6:$E1767,$B$6:$B1767,$B1767,$C$6:$C1767,"Crédit")-SUMIFS($E$6:$E1767,$B$6:$B1767,$B1767,$C$6:$C1767,"Remboursement"))</f>
      </c>
    </row>
    <row r="1768" spans="1:8" x14ac:dyDescent="0.25">
      <c r="A1768" s="18"/>
      <c r="B1768" s="12"/>
      <c r="C1768" s="12"/>
      <c r="D1768" s="12"/>
      <c r="E1768" s="13"/>
      <c r="F1768" s="18"/>
      <c r="G1768" s="12"/>
      <c r="H1768" s="14">
        <f>IF(OR($B1768="",$E1768=""),"",SUMIFS($E$6:$E1768,$B$6:$B1768,$B1768,$C$6:$C1768,"Crédit")-SUMIFS($E$6:$E1768,$B$6:$B1768,$B1768,$C$6:$C1768,"Remboursement"))</f>
      </c>
    </row>
    <row r="1769" spans="1:8" x14ac:dyDescent="0.25">
      <c r="A1769" s="18"/>
      <c r="B1769" s="12"/>
      <c r="C1769" s="12"/>
      <c r="D1769" s="12"/>
      <c r="E1769" s="13"/>
      <c r="F1769" s="18"/>
      <c r="G1769" s="12"/>
      <c r="H1769" s="14">
        <f>IF(OR($B1769="",$E1769=""),"",SUMIFS($E$6:$E1769,$B$6:$B1769,$B1769,$C$6:$C1769,"Crédit")-SUMIFS($E$6:$E1769,$B$6:$B1769,$B1769,$C$6:$C1769,"Remboursement"))</f>
      </c>
    </row>
    <row r="1770" spans="1:8" x14ac:dyDescent="0.25">
      <c r="A1770" s="18"/>
      <c r="B1770" s="12"/>
      <c r="C1770" s="12"/>
      <c r="D1770" s="12"/>
      <c r="E1770" s="13"/>
      <c r="F1770" s="18"/>
      <c r="G1770" s="12"/>
      <c r="H1770" s="14">
        <f>IF(OR($B1770="",$E1770=""),"",SUMIFS($E$6:$E1770,$B$6:$B1770,$B1770,$C$6:$C1770,"Crédit")-SUMIFS($E$6:$E1770,$B$6:$B1770,$B1770,$C$6:$C1770,"Remboursement"))</f>
      </c>
    </row>
    <row r="1771" spans="1:8" x14ac:dyDescent="0.25">
      <c r="A1771" s="18"/>
      <c r="B1771" s="12"/>
      <c r="C1771" s="12"/>
      <c r="D1771" s="12"/>
      <c r="E1771" s="13"/>
      <c r="F1771" s="18"/>
      <c r="G1771" s="12"/>
      <c r="H1771" s="14">
        <f>IF(OR($B1771="",$E1771=""),"",SUMIFS($E$6:$E1771,$B$6:$B1771,$B1771,$C$6:$C1771,"Crédit")-SUMIFS($E$6:$E1771,$B$6:$B1771,$B1771,$C$6:$C1771,"Remboursement"))</f>
      </c>
    </row>
    <row r="1772" spans="1:8" x14ac:dyDescent="0.25">
      <c r="A1772" s="18"/>
      <c r="B1772" s="12"/>
      <c r="C1772" s="12"/>
      <c r="D1772" s="12"/>
      <c r="E1772" s="13"/>
      <c r="F1772" s="18"/>
      <c r="G1772" s="12"/>
      <c r="H1772" s="14">
        <f>IF(OR($B1772="",$E1772=""),"",SUMIFS($E$6:$E1772,$B$6:$B1772,$B1772,$C$6:$C1772,"Crédit")-SUMIFS($E$6:$E1772,$B$6:$B1772,$B1772,$C$6:$C1772,"Remboursement"))</f>
      </c>
    </row>
    <row r="1773" spans="1:8" x14ac:dyDescent="0.25">
      <c r="A1773" s="18"/>
      <c r="B1773" s="12"/>
      <c r="C1773" s="12"/>
      <c r="D1773" s="12"/>
      <c r="E1773" s="13"/>
      <c r="F1773" s="18"/>
      <c r="G1773" s="12"/>
      <c r="H1773" s="14">
        <f>IF(OR($B1773="",$E1773=""),"",SUMIFS($E$6:$E1773,$B$6:$B1773,$B1773,$C$6:$C1773,"Crédit")-SUMIFS($E$6:$E1773,$B$6:$B1773,$B1773,$C$6:$C1773,"Remboursement"))</f>
      </c>
    </row>
    <row r="1774" spans="1:8" x14ac:dyDescent="0.25">
      <c r="A1774" s="18"/>
      <c r="B1774" s="12"/>
      <c r="C1774" s="12"/>
      <c r="D1774" s="12"/>
      <c r="E1774" s="13"/>
      <c r="F1774" s="18"/>
      <c r="G1774" s="12"/>
      <c r="H1774" s="14">
        <f>IF(OR($B1774="",$E1774=""),"",SUMIFS($E$6:$E1774,$B$6:$B1774,$B1774,$C$6:$C1774,"Crédit")-SUMIFS($E$6:$E1774,$B$6:$B1774,$B1774,$C$6:$C1774,"Remboursement"))</f>
      </c>
    </row>
    <row r="1775" spans="1:8" x14ac:dyDescent="0.25">
      <c r="A1775" s="18"/>
      <c r="B1775" s="12"/>
      <c r="C1775" s="12"/>
      <c r="D1775" s="12"/>
      <c r="E1775" s="13"/>
      <c r="F1775" s="18"/>
      <c r="G1775" s="12"/>
      <c r="H1775" s="14">
        <f>IF(OR($B1775="",$E1775=""),"",SUMIFS($E$6:$E1775,$B$6:$B1775,$B1775,$C$6:$C1775,"Crédit")-SUMIFS($E$6:$E1775,$B$6:$B1775,$B1775,$C$6:$C1775,"Remboursement"))</f>
      </c>
    </row>
    <row r="1776" spans="1:8" x14ac:dyDescent="0.25">
      <c r="A1776" s="18"/>
      <c r="B1776" s="12"/>
      <c r="C1776" s="12"/>
      <c r="D1776" s="12"/>
      <c r="E1776" s="13"/>
      <c r="F1776" s="18"/>
      <c r="G1776" s="12"/>
      <c r="H1776" s="14">
        <f>IF(OR($B1776="",$E1776=""),"",SUMIFS($E$6:$E1776,$B$6:$B1776,$B1776,$C$6:$C1776,"Crédit")-SUMIFS($E$6:$E1776,$B$6:$B1776,$B1776,$C$6:$C1776,"Remboursement"))</f>
      </c>
    </row>
    <row r="1777" spans="1:8" x14ac:dyDescent="0.25">
      <c r="A1777" s="18"/>
      <c r="B1777" s="12"/>
      <c r="C1777" s="12"/>
      <c r="D1777" s="12"/>
      <c r="E1777" s="13"/>
      <c r="F1777" s="18"/>
      <c r="G1777" s="12"/>
      <c r="H1777" s="14">
        <f>IF(OR($B1777="",$E1777=""),"",SUMIFS($E$6:$E1777,$B$6:$B1777,$B1777,$C$6:$C1777,"Crédit")-SUMIFS($E$6:$E1777,$B$6:$B1777,$B1777,$C$6:$C1777,"Remboursement"))</f>
      </c>
    </row>
    <row r="1778" spans="1:8" x14ac:dyDescent="0.25">
      <c r="A1778" s="18"/>
      <c r="B1778" s="12"/>
      <c r="C1778" s="12"/>
      <c r="D1778" s="12"/>
      <c r="E1778" s="13"/>
      <c r="F1778" s="18"/>
      <c r="G1778" s="12"/>
      <c r="H1778" s="14">
        <f>IF(OR($B1778="",$E1778=""),"",SUMIFS($E$6:$E1778,$B$6:$B1778,$B1778,$C$6:$C1778,"Crédit")-SUMIFS($E$6:$E1778,$B$6:$B1778,$B1778,$C$6:$C1778,"Remboursement"))</f>
      </c>
    </row>
    <row r="1779" spans="1:8" x14ac:dyDescent="0.25">
      <c r="A1779" s="18"/>
      <c r="B1779" s="12"/>
      <c r="C1779" s="12"/>
      <c r="D1779" s="12"/>
      <c r="E1779" s="13"/>
      <c r="F1779" s="18"/>
      <c r="G1779" s="12"/>
      <c r="H1779" s="14">
        <f>IF(OR($B1779="",$E1779=""),"",SUMIFS($E$6:$E1779,$B$6:$B1779,$B1779,$C$6:$C1779,"Crédit")-SUMIFS($E$6:$E1779,$B$6:$B1779,$B1779,$C$6:$C1779,"Remboursement"))</f>
      </c>
    </row>
    <row r="1780" spans="1:8" x14ac:dyDescent="0.25">
      <c r="A1780" s="18"/>
      <c r="B1780" s="12"/>
      <c r="C1780" s="12"/>
      <c r="D1780" s="12"/>
      <c r="E1780" s="13"/>
      <c r="F1780" s="18"/>
      <c r="G1780" s="12"/>
      <c r="H1780" s="14">
        <f>IF(OR($B1780="",$E1780=""),"",SUMIFS($E$6:$E1780,$B$6:$B1780,$B1780,$C$6:$C1780,"Crédit")-SUMIFS($E$6:$E1780,$B$6:$B1780,$B1780,$C$6:$C1780,"Remboursement"))</f>
      </c>
    </row>
    <row r="1781" spans="1:8" x14ac:dyDescent="0.25">
      <c r="A1781" s="18"/>
      <c r="B1781" s="12"/>
      <c r="C1781" s="12"/>
      <c r="D1781" s="12"/>
      <c r="E1781" s="13"/>
      <c r="F1781" s="18"/>
      <c r="G1781" s="12"/>
      <c r="H1781" s="14">
        <f>IF(OR($B1781="",$E1781=""),"",SUMIFS($E$6:$E1781,$B$6:$B1781,$B1781,$C$6:$C1781,"Crédit")-SUMIFS($E$6:$E1781,$B$6:$B1781,$B1781,$C$6:$C1781,"Remboursement"))</f>
      </c>
    </row>
    <row r="1782" spans="1:8" x14ac:dyDescent="0.25">
      <c r="A1782" s="18"/>
      <c r="B1782" s="12"/>
      <c r="C1782" s="12"/>
      <c r="D1782" s="12"/>
      <c r="E1782" s="13"/>
      <c r="F1782" s="18"/>
      <c r="G1782" s="12"/>
      <c r="H1782" s="14">
        <f>IF(OR($B1782="",$E1782=""),"",SUMIFS($E$6:$E1782,$B$6:$B1782,$B1782,$C$6:$C1782,"Crédit")-SUMIFS($E$6:$E1782,$B$6:$B1782,$B1782,$C$6:$C1782,"Remboursement"))</f>
      </c>
    </row>
    <row r="1783" spans="1:8" x14ac:dyDescent="0.25">
      <c r="A1783" s="18"/>
      <c r="B1783" s="12"/>
      <c r="C1783" s="12"/>
      <c r="D1783" s="12"/>
      <c r="E1783" s="13"/>
      <c r="F1783" s="18"/>
      <c r="G1783" s="12"/>
      <c r="H1783" s="14">
        <f>IF(OR($B1783="",$E1783=""),"",SUMIFS($E$6:$E1783,$B$6:$B1783,$B1783,$C$6:$C1783,"Crédit")-SUMIFS($E$6:$E1783,$B$6:$B1783,$B1783,$C$6:$C1783,"Remboursement"))</f>
      </c>
    </row>
    <row r="1784" spans="1:8" x14ac:dyDescent="0.25">
      <c r="A1784" s="18"/>
      <c r="B1784" s="12"/>
      <c r="C1784" s="12"/>
      <c r="D1784" s="12"/>
      <c r="E1784" s="13"/>
      <c r="F1784" s="18"/>
      <c r="G1784" s="12"/>
      <c r="H1784" s="14">
        <f>IF(OR($B1784="",$E1784=""),"",SUMIFS($E$6:$E1784,$B$6:$B1784,$B1784,$C$6:$C1784,"Crédit")-SUMIFS($E$6:$E1784,$B$6:$B1784,$B1784,$C$6:$C1784,"Remboursement"))</f>
      </c>
    </row>
    <row r="1785" spans="1:8" x14ac:dyDescent="0.25">
      <c r="A1785" s="18"/>
      <c r="B1785" s="12"/>
      <c r="C1785" s="12"/>
      <c r="D1785" s="12"/>
      <c r="E1785" s="13"/>
      <c r="F1785" s="18"/>
      <c r="G1785" s="12"/>
      <c r="H1785" s="14">
        <f>IF(OR($B1785="",$E1785=""),"",SUMIFS($E$6:$E1785,$B$6:$B1785,$B1785,$C$6:$C1785,"Crédit")-SUMIFS($E$6:$E1785,$B$6:$B1785,$B1785,$C$6:$C1785,"Remboursement"))</f>
      </c>
    </row>
    <row r="1786" spans="1:8" x14ac:dyDescent="0.25">
      <c r="A1786" s="18"/>
      <c r="B1786" s="12"/>
      <c r="C1786" s="12"/>
      <c r="D1786" s="12"/>
      <c r="E1786" s="13"/>
      <c r="F1786" s="18"/>
      <c r="G1786" s="12"/>
      <c r="H1786" s="14">
        <f>IF(OR($B1786="",$E1786=""),"",SUMIFS($E$6:$E1786,$B$6:$B1786,$B1786,$C$6:$C1786,"Crédit")-SUMIFS($E$6:$E1786,$B$6:$B1786,$B1786,$C$6:$C1786,"Remboursement"))</f>
      </c>
    </row>
    <row r="1787" spans="1:8" x14ac:dyDescent="0.25">
      <c r="A1787" s="18"/>
      <c r="B1787" s="12"/>
      <c r="C1787" s="12"/>
      <c r="D1787" s="12"/>
      <c r="E1787" s="13"/>
      <c r="F1787" s="18"/>
      <c r="G1787" s="12"/>
      <c r="H1787" s="14">
        <f>IF(OR($B1787="",$E1787=""),"",SUMIFS($E$6:$E1787,$B$6:$B1787,$B1787,$C$6:$C1787,"Crédit")-SUMIFS($E$6:$E1787,$B$6:$B1787,$B1787,$C$6:$C1787,"Remboursement"))</f>
      </c>
    </row>
    <row r="1788" spans="1:8" x14ac:dyDescent="0.25">
      <c r="A1788" s="18"/>
      <c r="B1788" s="12"/>
      <c r="C1788" s="12"/>
      <c r="D1788" s="12"/>
      <c r="E1788" s="13"/>
      <c r="F1788" s="18"/>
      <c r="G1788" s="12"/>
      <c r="H1788" s="14">
        <f>IF(OR($B1788="",$E1788=""),"",SUMIFS($E$6:$E1788,$B$6:$B1788,$B1788,$C$6:$C1788,"Crédit")-SUMIFS($E$6:$E1788,$B$6:$B1788,$B1788,$C$6:$C1788,"Remboursement"))</f>
      </c>
    </row>
    <row r="1789" spans="1:8" x14ac:dyDescent="0.25">
      <c r="A1789" s="18"/>
      <c r="B1789" s="12"/>
      <c r="C1789" s="12"/>
      <c r="D1789" s="12"/>
      <c r="E1789" s="13"/>
      <c r="F1789" s="18"/>
      <c r="G1789" s="12"/>
      <c r="H1789" s="14">
        <f>IF(OR($B1789="",$E1789=""),"",SUMIFS($E$6:$E1789,$B$6:$B1789,$B1789,$C$6:$C1789,"Crédit")-SUMIFS($E$6:$E1789,$B$6:$B1789,$B1789,$C$6:$C1789,"Remboursement"))</f>
      </c>
    </row>
    <row r="1790" spans="1:8" x14ac:dyDescent="0.25">
      <c r="A1790" s="18"/>
      <c r="B1790" s="12"/>
      <c r="C1790" s="12"/>
      <c r="D1790" s="12"/>
      <c r="E1790" s="13"/>
      <c r="F1790" s="18"/>
      <c r="G1790" s="12"/>
      <c r="H1790" s="14">
        <f>IF(OR($B1790="",$E1790=""),"",SUMIFS($E$6:$E1790,$B$6:$B1790,$B1790,$C$6:$C1790,"Crédit")-SUMIFS($E$6:$E1790,$B$6:$B1790,$B1790,$C$6:$C1790,"Remboursement"))</f>
      </c>
    </row>
    <row r="1791" spans="1:8" x14ac:dyDescent="0.25">
      <c r="A1791" s="18"/>
      <c r="B1791" s="12"/>
      <c r="C1791" s="12"/>
      <c r="D1791" s="12"/>
      <c r="E1791" s="13"/>
      <c r="F1791" s="18"/>
      <c r="G1791" s="12"/>
      <c r="H1791" s="14">
        <f>IF(OR($B1791="",$E1791=""),"",SUMIFS($E$6:$E1791,$B$6:$B1791,$B1791,$C$6:$C1791,"Crédit")-SUMIFS($E$6:$E1791,$B$6:$B1791,$B1791,$C$6:$C1791,"Remboursement"))</f>
      </c>
    </row>
    <row r="1792" spans="1:8" x14ac:dyDescent="0.25">
      <c r="A1792" s="18"/>
      <c r="B1792" s="12"/>
      <c r="C1792" s="12"/>
      <c r="D1792" s="12"/>
      <c r="E1792" s="13"/>
      <c r="F1792" s="18"/>
      <c r="G1792" s="12"/>
      <c r="H1792" s="14">
        <f>IF(OR($B1792="",$E1792=""),"",SUMIFS($E$6:$E1792,$B$6:$B1792,$B1792,$C$6:$C1792,"Crédit")-SUMIFS($E$6:$E1792,$B$6:$B1792,$B1792,$C$6:$C1792,"Remboursement"))</f>
      </c>
    </row>
    <row r="1793" spans="1:8" x14ac:dyDescent="0.25">
      <c r="A1793" s="18"/>
      <c r="B1793" s="12"/>
      <c r="C1793" s="12"/>
      <c r="D1793" s="12"/>
      <c r="E1793" s="13"/>
      <c r="F1793" s="18"/>
      <c r="G1793" s="12"/>
      <c r="H1793" s="14">
        <f>IF(OR($B1793="",$E1793=""),"",SUMIFS($E$6:$E1793,$B$6:$B1793,$B1793,$C$6:$C1793,"Crédit")-SUMIFS($E$6:$E1793,$B$6:$B1793,$B1793,$C$6:$C1793,"Remboursement"))</f>
      </c>
    </row>
    <row r="1794" spans="1:8" x14ac:dyDescent="0.25">
      <c r="A1794" s="18"/>
      <c r="B1794" s="12"/>
      <c r="C1794" s="12"/>
      <c r="D1794" s="12"/>
      <c r="E1794" s="13"/>
      <c r="F1794" s="18"/>
      <c r="G1794" s="12"/>
      <c r="H1794" s="14">
        <f>IF(OR($B1794="",$E1794=""),"",SUMIFS($E$6:$E1794,$B$6:$B1794,$B1794,$C$6:$C1794,"Crédit")-SUMIFS($E$6:$E1794,$B$6:$B1794,$B1794,$C$6:$C1794,"Remboursement"))</f>
      </c>
    </row>
    <row r="1795" spans="1:8" x14ac:dyDescent="0.25">
      <c r="A1795" s="18"/>
      <c r="B1795" s="12"/>
      <c r="C1795" s="12"/>
      <c r="D1795" s="12"/>
      <c r="E1795" s="13"/>
      <c r="F1795" s="18"/>
      <c r="G1795" s="12"/>
      <c r="H1795" s="14">
        <f>IF(OR($B1795="",$E1795=""),"",SUMIFS($E$6:$E1795,$B$6:$B1795,$B1795,$C$6:$C1795,"Crédit")-SUMIFS($E$6:$E1795,$B$6:$B1795,$B1795,$C$6:$C1795,"Remboursement"))</f>
      </c>
    </row>
    <row r="1796" spans="1:8" x14ac:dyDescent="0.25">
      <c r="A1796" s="18"/>
      <c r="B1796" s="12"/>
      <c r="C1796" s="12"/>
      <c r="D1796" s="12"/>
      <c r="E1796" s="13"/>
      <c r="F1796" s="18"/>
      <c r="G1796" s="12"/>
      <c r="H1796" s="14">
        <f>IF(OR($B1796="",$E1796=""),"",SUMIFS($E$6:$E1796,$B$6:$B1796,$B1796,$C$6:$C1796,"Crédit")-SUMIFS($E$6:$E1796,$B$6:$B1796,$B1796,$C$6:$C1796,"Remboursement"))</f>
      </c>
    </row>
    <row r="1797" spans="1:8" x14ac:dyDescent="0.25">
      <c r="A1797" s="18"/>
      <c r="B1797" s="12"/>
      <c r="C1797" s="12"/>
      <c r="D1797" s="12"/>
      <c r="E1797" s="13"/>
      <c r="F1797" s="18"/>
      <c r="G1797" s="12"/>
      <c r="H1797" s="14">
        <f>IF(OR($B1797="",$E1797=""),"",SUMIFS($E$6:$E1797,$B$6:$B1797,$B1797,$C$6:$C1797,"Crédit")-SUMIFS($E$6:$E1797,$B$6:$B1797,$B1797,$C$6:$C1797,"Remboursement"))</f>
      </c>
    </row>
    <row r="1798" spans="1:8" x14ac:dyDescent="0.25">
      <c r="A1798" s="18"/>
      <c r="B1798" s="12"/>
      <c r="C1798" s="12"/>
      <c r="D1798" s="12"/>
      <c r="E1798" s="13"/>
      <c r="F1798" s="18"/>
      <c r="G1798" s="12"/>
      <c r="H1798" s="14">
        <f>IF(OR($B1798="",$E1798=""),"",SUMIFS($E$6:$E1798,$B$6:$B1798,$B1798,$C$6:$C1798,"Crédit")-SUMIFS($E$6:$E1798,$B$6:$B1798,$B1798,$C$6:$C1798,"Remboursement"))</f>
      </c>
    </row>
    <row r="1799" spans="1:8" x14ac:dyDescent="0.25">
      <c r="A1799" s="18"/>
      <c r="B1799" s="12"/>
      <c r="C1799" s="12"/>
      <c r="D1799" s="12"/>
      <c r="E1799" s="13"/>
      <c r="F1799" s="18"/>
      <c r="G1799" s="12"/>
      <c r="H1799" s="14">
        <f>IF(OR($B1799="",$E1799=""),"",SUMIFS($E$6:$E1799,$B$6:$B1799,$B1799,$C$6:$C1799,"Crédit")-SUMIFS($E$6:$E1799,$B$6:$B1799,$B1799,$C$6:$C1799,"Remboursement"))</f>
      </c>
    </row>
    <row r="1800" spans="1:8" x14ac:dyDescent="0.25">
      <c r="A1800" s="18"/>
      <c r="B1800" s="12"/>
      <c r="C1800" s="12"/>
      <c r="D1800" s="12"/>
      <c r="E1800" s="13"/>
      <c r="F1800" s="18"/>
      <c r="G1800" s="12"/>
      <c r="H1800" s="14">
        <f>IF(OR($B1800="",$E1800=""),"",SUMIFS($E$6:$E1800,$B$6:$B1800,$B1800,$C$6:$C1800,"Crédit")-SUMIFS($E$6:$E1800,$B$6:$B1800,$B1800,$C$6:$C1800,"Remboursement"))</f>
      </c>
    </row>
    <row r="1801" spans="1:8" x14ac:dyDescent="0.25">
      <c r="A1801" s="18"/>
      <c r="B1801" s="12"/>
      <c r="C1801" s="12"/>
      <c r="D1801" s="12"/>
      <c r="E1801" s="13"/>
      <c r="F1801" s="18"/>
      <c r="G1801" s="12"/>
      <c r="H1801" s="14">
        <f>IF(OR($B1801="",$E1801=""),"",SUMIFS($E$6:$E1801,$B$6:$B1801,$B1801,$C$6:$C1801,"Crédit")-SUMIFS($E$6:$E1801,$B$6:$B1801,$B1801,$C$6:$C1801,"Remboursement"))</f>
      </c>
    </row>
    <row r="1802" spans="1:8" x14ac:dyDescent="0.25">
      <c r="A1802" s="18"/>
      <c r="B1802" s="12"/>
      <c r="C1802" s="12"/>
      <c r="D1802" s="12"/>
      <c r="E1802" s="13"/>
      <c r="F1802" s="18"/>
      <c r="G1802" s="12"/>
      <c r="H1802" s="14">
        <f>IF(OR($B1802="",$E1802=""),"",SUMIFS($E$6:$E1802,$B$6:$B1802,$B1802,$C$6:$C1802,"Crédit")-SUMIFS($E$6:$E1802,$B$6:$B1802,$B1802,$C$6:$C1802,"Remboursement"))</f>
      </c>
    </row>
    <row r="1803" spans="1:8" x14ac:dyDescent="0.25">
      <c r="A1803" s="18"/>
      <c r="B1803" s="12"/>
      <c r="C1803" s="12"/>
      <c r="D1803" s="12"/>
      <c r="E1803" s="13"/>
      <c r="F1803" s="18"/>
      <c r="G1803" s="12"/>
      <c r="H1803" s="14">
        <f>IF(OR($B1803="",$E1803=""),"",SUMIFS($E$6:$E1803,$B$6:$B1803,$B1803,$C$6:$C1803,"Crédit")-SUMIFS($E$6:$E1803,$B$6:$B1803,$B1803,$C$6:$C1803,"Remboursement"))</f>
      </c>
    </row>
    <row r="1804" spans="1:8" x14ac:dyDescent="0.25">
      <c r="A1804" s="18"/>
      <c r="B1804" s="12"/>
      <c r="C1804" s="12"/>
      <c r="D1804" s="12"/>
      <c r="E1804" s="13"/>
      <c r="F1804" s="18"/>
      <c r="G1804" s="12"/>
      <c r="H1804" s="14">
        <f>IF(OR($B1804="",$E1804=""),"",SUMIFS($E$6:$E1804,$B$6:$B1804,$B1804,$C$6:$C1804,"Crédit")-SUMIFS($E$6:$E1804,$B$6:$B1804,$B1804,$C$6:$C1804,"Remboursement"))</f>
      </c>
    </row>
    <row r="1805" spans="1:8" x14ac:dyDescent="0.25">
      <c r="A1805" s="18"/>
      <c r="B1805" s="12"/>
      <c r="C1805" s="12"/>
      <c r="D1805" s="12"/>
      <c r="E1805" s="13"/>
      <c r="F1805" s="18"/>
      <c r="G1805" s="12"/>
      <c r="H1805" s="14">
        <f>IF(OR($B1805="",$E1805=""),"",SUMIFS($E$6:$E1805,$B$6:$B1805,$B1805,$C$6:$C1805,"Crédit")-SUMIFS($E$6:$E1805,$B$6:$B1805,$B1805,$C$6:$C1805,"Remboursement"))</f>
      </c>
    </row>
    <row r="1806" spans="1:8" x14ac:dyDescent="0.25">
      <c r="A1806" s="18"/>
      <c r="B1806" s="12"/>
      <c r="C1806" s="12"/>
      <c r="D1806" s="12"/>
      <c r="E1806" s="13"/>
      <c r="F1806" s="18"/>
      <c r="G1806" s="12"/>
      <c r="H1806" s="14">
        <f>IF(OR($B1806="",$E1806=""),"",SUMIFS($E$6:$E1806,$B$6:$B1806,$B1806,$C$6:$C1806,"Crédit")-SUMIFS($E$6:$E1806,$B$6:$B1806,$B1806,$C$6:$C1806,"Remboursement"))</f>
      </c>
    </row>
    <row r="1807" spans="1:8" x14ac:dyDescent="0.25">
      <c r="A1807" s="18"/>
      <c r="B1807" s="12"/>
      <c r="C1807" s="12"/>
      <c r="D1807" s="12"/>
      <c r="E1807" s="13"/>
      <c r="F1807" s="18"/>
      <c r="G1807" s="12"/>
      <c r="H1807" s="14">
        <f>IF(OR($B1807="",$E1807=""),"",SUMIFS($E$6:$E1807,$B$6:$B1807,$B1807,$C$6:$C1807,"Crédit")-SUMIFS($E$6:$E1807,$B$6:$B1807,$B1807,$C$6:$C1807,"Remboursement"))</f>
      </c>
    </row>
    <row r="1808" spans="1:8" x14ac:dyDescent="0.25">
      <c r="A1808" s="18"/>
      <c r="B1808" s="12"/>
      <c r="C1808" s="12"/>
      <c r="D1808" s="12"/>
      <c r="E1808" s="13"/>
      <c r="F1808" s="18"/>
      <c r="G1808" s="12"/>
      <c r="H1808" s="14">
        <f>IF(OR($B1808="",$E1808=""),"",SUMIFS($E$6:$E1808,$B$6:$B1808,$B1808,$C$6:$C1808,"Crédit")-SUMIFS($E$6:$E1808,$B$6:$B1808,$B1808,$C$6:$C1808,"Remboursement"))</f>
      </c>
    </row>
    <row r="1809" spans="1:8" x14ac:dyDescent="0.25">
      <c r="A1809" s="18"/>
      <c r="B1809" s="12"/>
      <c r="C1809" s="12"/>
      <c r="D1809" s="12"/>
      <c r="E1809" s="13"/>
      <c r="F1809" s="18"/>
      <c r="G1809" s="12"/>
      <c r="H1809" s="14">
        <f>IF(OR($B1809="",$E1809=""),"",SUMIFS($E$6:$E1809,$B$6:$B1809,$B1809,$C$6:$C1809,"Crédit")-SUMIFS($E$6:$E1809,$B$6:$B1809,$B1809,$C$6:$C1809,"Remboursement"))</f>
      </c>
    </row>
    <row r="1810" spans="1:8" x14ac:dyDescent="0.25">
      <c r="A1810" s="18"/>
      <c r="B1810" s="12"/>
      <c r="C1810" s="12"/>
      <c r="D1810" s="12"/>
      <c r="E1810" s="13"/>
      <c r="F1810" s="18"/>
      <c r="G1810" s="12"/>
      <c r="H1810" s="14">
        <f>IF(OR($B1810="",$E1810=""),"",SUMIFS($E$6:$E1810,$B$6:$B1810,$B1810,$C$6:$C1810,"Crédit")-SUMIFS($E$6:$E1810,$B$6:$B1810,$B1810,$C$6:$C1810,"Remboursement"))</f>
      </c>
    </row>
    <row r="1811" spans="1:8" x14ac:dyDescent="0.25">
      <c r="A1811" s="18"/>
      <c r="B1811" s="12"/>
      <c r="C1811" s="12"/>
      <c r="D1811" s="12"/>
      <c r="E1811" s="13"/>
      <c r="F1811" s="18"/>
      <c r="G1811" s="12"/>
      <c r="H1811" s="14">
        <f>IF(OR($B1811="",$E1811=""),"",SUMIFS($E$6:$E1811,$B$6:$B1811,$B1811,$C$6:$C1811,"Crédit")-SUMIFS($E$6:$E1811,$B$6:$B1811,$B1811,$C$6:$C1811,"Remboursement"))</f>
      </c>
    </row>
    <row r="1812" spans="1:8" x14ac:dyDescent="0.25">
      <c r="A1812" s="18"/>
      <c r="B1812" s="12"/>
      <c r="C1812" s="12"/>
      <c r="D1812" s="12"/>
      <c r="E1812" s="13"/>
      <c r="F1812" s="18"/>
      <c r="G1812" s="12"/>
      <c r="H1812" s="14">
        <f>IF(OR($B1812="",$E1812=""),"",SUMIFS($E$6:$E1812,$B$6:$B1812,$B1812,$C$6:$C1812,"Crédit")-SUMIFS($E$6:$E1812,$B$6:$B1812,$B1812,$C$6:$C1812,"Remboursement"))</f>
      </c>
    </row>
    <row r="1813" spans="1:8" x14ac:dyDescent="0.25">
      <c r="A1813" s="18"/>
      <c r="B1813" s="12"/>
      <c r="C1813" s="12"/>
      <c r="D1813" s="12"/>
      <c r="E1813" s="13"/>
      <c r="F1813" s="18"/>
      <c r="G1813" s="12"/>
      <c r="H1813" s="14">
        <f>IF(OR($B1813="",$E1813=""),"",SUMIFS($E$6:$E1813,$B$6:$B1813,$B1813,$C$6:$C1813,"Crédit")-SUMIFS($E$6:$E1813,$B$6:$B1813,$B1813,$C$6:$C1813,"Remboursement"))</f>
      </c>
    </row>
    <row r="1814" spans="1:8" x14ac:dyDescent="0.25">
      <c r="A1814" s="18"/>
      <c r="B1814" s="12"/>
      <c r="C1814" s="12"/>
      <c r="D1814" s="12"/>
      <c r="E1814" s="13"/>
      <c r="F1814" s="18"/>
      <c r="G1814" s="12"/>
      <c r="H1814" s="14">
        <f>IF(OR($B1814="",$E1814=""),"",SUMIFS($E$6:$E1814,$B$6:$B1814,$B1814,$C$6:$C1814,"Crédit")-SUMIFS($E$6:$E1814,$B$6:$B1814,$B1814,$C$6:$C1814,"Remboursement"))</f>
      </c>
    </row>
    <row r="1815" spans="1:8" x14ac:dyDescent="0.25">
      <c r="A1815" s="18"/>
      <c r="B1815" s="12"/>
      <c r="C1815" s="12"/>
      <c r="D1815" s="12"/>
      <c r="E1815" s="13"/>
      <c r="F1815" s="18"/>
      <c r="G1815" s="12"/>
      <c r="H1815" s="14">
        <f>IF(OR($B1815="",$E1815=""),"",SUMIFS($E$6:$E1815,$B$6:$B1815,$B1815,$C$6:$C1815,"Crédit")-SUMIFS($E$6:$E1815,$B$6:$B1815,$B1815,$C$6:$C1815,"Remboursement"))</f>
      </c>
    </row>
    <row r="1816" spans="1:8" x14ac:dyDescent="0.25">
      <c r="A1816" s="18"/>
      <c r="B1816" s="12"/>
      <c r="C1816" s="12"/>
      <c r="D1816" s="12"/>
      <c r="E1816" s="13"/>
      <c r="F1816" s="18"/>
      <c r="G1816" s="12"/>
      <c r="H1816" s="14">
        <f>IF(OR($B1816="",$E1816=""),"",SUMIFS($E$6:$E1816,$B$6:$B1816,$B1816,$C$6:$C1816,"Crédit")-SUMIFS($E$6:$E1816,$B$6:$B1816,$B1816,$C$6:$C1816,"Remboursement"))</f>
      </c>
    </row>
    <row r="1817" spans="1:8" x14ac:dyDescent="0.25">
      <c r="A1817" s="18"/>
      <c r="B1817" s="12"/>
      <c r="C1817" s="12"/>
      <c r="D1817" s="12"/>
      <c r="E1817" s="13"/>
      <c r="F1817" s="18"/>
      <c r="G1817" s="12"/>
      <c r="H1817" s="14">
        <f>IF(OR($B1817="",$E1817=""),"",SUMIFS($E$6:$E1817,$B$6:$B1817,$B1817,$C$6:$C1817,"Crédit")-SUMIFS($E$6:$E1817,$B$6:$B1817,$B1817,$C$6:$C1817,"Remboursement"))</f>
      </c>
    </row>
    <row r="1818" spans="1:8" x14ac:dyDescent="0.25">
      <c r="A1818" s="18"/>
      <c r="B1818" s="12"/>
      <c r="C1818" s="12"/>
      <c r="D1818" s="12"/>
      <c r="E1818" s="13"/>
      <c r="F1818" s="18"/>
      <c r="G1818" s="12"/>
      <c r="H1818" s="14">
        <f>IF(OR($B1818="",$E1818=""),"",SUMIFS($E$6:$E1818,$B$6:$B1818,$B1818,$C$6:$C1818,"Crédit")-SUMIFS($E$6:$E1818,$B$6:$B1818,$B1818,$C$6:$C1818,"Remboursement"))</f>
      </c>
    </row>
    <row r="1819" spans="1:8" x14ac:dyDescent="0.25">
      <c r="A1819" s="18"/>
      <c r="B1819" s="12"/>
      <c r="C1819" s="12"/>
      <c r="D1819" s="12"/>
      <c r="E1819" s="13"/>
      <c r="F1819" s="18"/>
      <c r="G1819" s="12"/>
      <c r="H1819" s="14">
        <f>IF(OR($B1819="",$E1819=""),"",SUMIFS($E$6:$E1819,$B$6:$B1819,$B1819,$C$6:$C1819,"Crédit")-SUMIFS($E$6:$E1819,$B$6:$B1819,$B1819,$C$6:$C1819,"Remboursement"))</f>
      </c>
    </row>
    <row r="1820" spans="1:8" x14ac:dyDescent="0.25">
      <c r="A1820" s="18"/>
      <c r="B1820" s="12"/>
      <c r="C1820" s="12"/>
      <c r="D1820" s="12"/>
      <c r="E1820" s="13"/>
      <c r="F1820" s="18"/>
      <c r="G1820" s="12"/>
      <c r="H1820" s="14">
        <f>IF(OR($B1820="",$E1820=""),"",SUMIFS($E$6:$E1820,$B$6:$B1820,$B1820,$C$6:$C1820,"Crédit")-SUMIFS($E$6:$E1820,$B$6:$B1820,$B1820,$C$6:$C1820,"Remboursement"))</f>
      </c>
    </row>
    <row r="1821" spans="1:8" x14ac:dyDescent="0.25">
      <c r="A1821" s="18"/>
      <c r="B1821" s="12"/>
      <c r="C1821" s="12"/>
      <c r="D1821" s="12"/>
      <c r="E1821" s="13"/>
      <c r="F1821" s="18"/>
      <c r="G1821" s="12"/>
      <c r="H1821" s="14">
        <f>IF(OR($B1821="",$E1821=""),"",SUMIFS($E$6:$E1821,$B$6:$B1821,$B1821,$C$6:$C1821,"Crédit")-SUMIFS($E$6:$E1821,$B$6:$B1821,$B1821,$C$6:$C1821,"Remboursement"))</f>
      </c>
    </row>
    <row r="1822" spans="1:8" x14ac:dyDescent="0.25">
      <c r="A1822" s="18"/>
      <c r="B1822" s="12"/>
      <c r="C1822" s="12"/>
      <c r="D1822" s="12"/>
      <c r="E1822" s="13"/>
      <c r="F1822" s="18"/>
      <c r="G1822" s="12"/>
      <c r="H1822" s="14">
        <f>IF(OR($B1822="",$E1822=""),"",SUMIFS($E$6:$E1822,$B$6:$B1822,$B1822,$C$6:$C1822,"Crédit")-SUMIFS($E$6:$E1822,$B$6:$B1822,$B1822,$C$6:$C1822,"Remboursement"))</f>
      </c>
    </row>
    <row r="1823" spans="1:8" x14ac:dyDescent="0.25">
      <c r="A1823" s="18"/>
      <c r="B1823" s="12"/>
      <c r="C1823" s="12"/>
      <c r="D1823" s="12"/>
      <c r="E1823" s="13"/>
      <c r="F1823" s="18"/>
      <c r="G1823" s="12"/>
      <c r="H1823" s="14">
        <f>IF(OR($B1823="",$E1823=""),"",SUMIFS($E$6:$E1823,$B$6:$B1823,$B1823,$C$6:$C1823,"Crédit")-SUMIFS($E$6:$E1823,$B$6:$B1823,$B1823,$C$6:$C1823,"Remboursement"))</f>
      </c>
    </row>
    <row r="1824" spans="1:8" x14ac:dyDescent="0.25">
      <c r="A1824" s="18"/>
      <c r="B1824" s="12"/>
      <c r="C1824" s="12"/>
      <c r="D1824" s="12"/>
      <c r="E1824" s="13"/>
      <c r="F1824" s="18"/>
      <c r="G1824" s="12"/>
      <c r="H1824" s="14">
        <f>IF(OR($B1824="",$E1824=""),"",SUMIFS($E$6:$E1824,$B$6:$B1824,$B1824,$C$6:$C1824,"Crédit")-SUMIFS($E$6:$E1824,$B$6:$B1824,$B1824,$C$6:$C1824,"Remboursement"))</f>
      </c>
    </row>
    <row r="1825" spans="1:8" x14ac:dyDescent="0.25">
      <c r="A1825" s="18"/>
      <c r="B1825" s="12"/>
      <c r="C1825" s="12"/>
      <c r="D1825" s="12"/>
      <c r="E1825" s="13"/>
      <c r="F1825" s="18"/>
      <c r="G1825" s="12"/>
      <c r="H1825" s="14">
        <f>IF(OR($B1825="",$E1825=""),"",SUMIFS($E$6:$E1825,$B$6:$B1825,$B1825,$C$6:$C1825,"Crédit")-SUMIFS($E$6:$E1825,$B$6:$B1825,$B1825,$C$6:$C1825,"Remboursement"))</f>
      </c>
    </row>
    <row r="1826" spans="1:8" x14ac:dyDescent="0.25">
      <c r="A1826" s="18"/>
      <c r="B1826" s="12"/>
      <c r="C1826" s="12"/>
      <c r="D1826" s="12"/>
      <c r="E1826" s="13"/>
      <c r="F1826" s="18"/>
      <c r="G1826" s="12"/>
      <c r="H1826" s="14">
        <f>IF(OR($B1826="",$E1826=""),"",SUMIFS($E$6:$E1826,$B$6:$B1826,$B1826,$C$6:$C1826,"Crédit")-SUMIFS($E$6:$E1826,$B$6:$B1826,$B1826,$C$6:$C1826,"Remboursement"))</f>
      </c>
    </row>
    <row r="1827" spans="1:8" x14ac:dyDescent="0.25">
      <c r="A1827" s="18"/>
      <c r="B1827" s="12"/>
      <c r="C1827" s="12"/>
      <c r="D1827" s="12"/>
      <c r="E1827" s="13"/>
      <c r="F1827" s="18"/>
      <c r="G1827" s="12"/>
      <c r="H1827" s="14">
        <f>IF(OR($B1827="",$E1827=""),"",SUMIFS($E$6:$E1827,$B$6:$B1827,$B1827,$C$6:$C1827,"Crédit")-SUMIFS($E$6:$E1827,$B$6:$B1827,$B1827,$C$6:$C1827,"Remboursement"))</f>
      </c>
    </row>
    <row r="1828" spans="1:8" x14ac:dyDescent="0.25">
      <c r="A1828" s="18"/>
      <c r="B1828" s="12"/>
      <c r="C1828" s="12"/>
      <c r="D1828" s="12"/>
      <c r="E1828" s="13"/>
      <c r="F1828" s="18"/>
      <c r="G1828" s="12"/>
      <c r="H1828" s="14">
        <f>IF(OR($B1828="",$E1828=""),"",SUMIFS($E$6:$E1828,$B$6:$B1828,$B1828,$C$6:$C1828,"Crédit")-SUMIFS($E$6:$E1828,$B$6:$B1828,$B1828,$C$6:$C1828,"Remboursement"))</f>
      </c>
    </row>
    <row r="1829" spans="1:8" x14ac:dyDescent="0.25">
      <c r="A1829" s="18"/>
      <c r="B1829" s="12"/>
      <c r="C1829" s="12"/>
      <c r="D1829" s="12"/>
      <c r="E1829" s="13"/>
      <c r="F1829" s="18"/>
      <c r="G1829" s="12"/>
      <c r="H1829" s="14">
        <f>IF(OR($B1829="",$E1829=""),"",SUMIFS($E$6:$E1829,$B$6:$B1829,$B1829,$C$6:$C1829,"Crédit")-SUMIFS($E$6:$E1829,$B$6:$B1829,$B1829,$C$6:$C1829,"Remboursement"))</f>
      </c>
    </row>
    <row r="1830" spans="1:8" x14ac:dyDescent="0.25">
      <c r="A1830" s="18"/>
      <c r="B1830" s="12"/>
      <c r="C1830" s="12"/>
      <c r="D1830" s="12"/>
      <c r="E1830" s="13"/>
      <c r="F1830" s="18"/>
      <c r="G1830" s="12"/>
      <c r="H1830" s="14">
        <f>IF(OR($B1830="",$E1830=""),"",SUMIFS($E$6:$E1830,$B$6:$B1830,$B1830,$C$6:$C1830,"Crédit")-SUMIFS($E$6:$E1830,$B$6:$B1830,$B1830,$C$6:$C1830,"Remboursement"))</f>
      </c>
    </row>
    <row r="1831" spans="1:8" x14ac:dyDescent="0.25">
      <c r="A1831" s="18"/>
      <c r="B1831" s="12"/>
      <c r="C1831" s="12"/>
      <c r="D1831" s="12"/>
      <c r="E1831" s="13"/>
      <c r="F1831" s="18"/>
      <c r="G1831" s="12"/>
      <c r="H1831" s="14">
        <f>IF(OR($B1831="",$E1831=""),"",SUMIFS($E$6:$E1831,$B$6:$B1831,$B1831,$C$6:$C1831,"Crédit")-SUMIFS($E$6:$E1831,$B$6:$B1831,$B1831,$C$6:$C1831,"Remboursement"))</f>
      </c>
    </row>
    <row r="1832" spans="1:8" x14ac:dyDescent="0.25">
      <c r="A1832" s="18"/>
      <c r="B1832" s="12"/>
      <c r="C1832" s="12"/>
      <c r="D1832" s="12"/>
      <c r="E1832" s="13"/>
      <c r="F1832" s="18"/>
      <c r="G1832" s="12"/>
      <c r="H1832" s="14">
        <f>IF(OR($B1832="",$E1832=""),"",SUMIFS($E$6:$E1832,$B$6:$B1832,$B1832,$C$6:$C1832,"Crédit")-SUMIFS($E$6:$E1832,$B$6:$B1832,$B1832,$C$6:$C1832,"Remboursement"))</f>
      </c>
    </row>
    <row r="1833" spans="1:8" x14ac:dyDescent="0.25">
      <c r="A1833" s="18"/>
      <c r="B1833" s="12"/>
      <c r="C1833" s="12"/>
      <c r="D1833" s="12"/>
      <c r="E1833" s="13"/>
      <c r="F1833" s="18"/>
      <c r="G1833" s="12"/>
      <c r="H1833" s="14">
        <f>IF(OR($B1833="",$E1833=""),"",SUMIFS($E$6:$E1833,$B$6:$B1833,$B1833,$C$6:$C1833,"Crédit")-SUMIFS($E$6:$E1833,$B$6:$B1833,$B1833,$C$6:$C1833,"Remboursement"))</f>
      </c>
    </row>
    <row r="1834" spans="1:8" x14ac:dyDescent="0.25">
      <c r="A1834" s="18"/>
      <c r="B1834" s="12"/>
      <c r="C1834" s="12"/>
      <c r="D1834" s="12"/>
      <c r="E1834" s="13"/>
      <c r="F1834" s="18"/>
      <c r="G1834" s="12"/>
      <c r="H1834" s="14">
        <f>IF(OR($B1834="",$E1834=""),"",SUMIFS($E$6:$E1834,$B$6:$B1834,$B1834,$C$6:$C1834,"Crédit")-SUMIFS($E$6:$E1834,$B$6:$B1834,$B1834,$C$6:$C1834,"Remboursement"))</f>
      </c>
    </row>
    <row r="1835" spans="1:8" x14ac:dyDescent="0.25">
      <c r="A1835" s="18"/>
      <c r="B1835" s="12"/>
      <c r="C1835" s="12"/>
      <c r="D1835" s="12"/>
      <c r="E1835" s="13"/>
      <c r="F1835" s="18"/>
      <c r="G1835" s="12"/>
      <c r="H1835" s="14">
        <f>IF(OR($B1835="",$E1835=""),"",SUMIFS($E$6:$E1835,$B$6:$B1835,$B1835,$C$6:$C1835,"Crédit")-SUMIFS($E$6:$E1835,$B$6:$B1835,$B1835,$C$6:$C1835,"Remboursement"))</f>
      </c>
    </row>
    <row r="1836" spans="1:8" x14ac:dyDescent="0.25">
      <c r="A1836" s="18"/>
      <c r="B1836" s="12"/>
      <c r="C1836" s="12"/>
      <c r="D1836" s="12"/>
      <c r="E1836" s="13"/>
      <c r="F1836" s="18"/>
      <c r="G1836" s="12"/>
      <c r="H1836" s="14">
        <f>IF(OR($B1836="",$E1836=""),"",SUMIFS($E$6:$E1836,$B$6:$B1836,$B1836,$C$6:$C1836,"Crédit")-SUMIFS($E$6:$E1836,$B$6:$B1836,$B1836,$C$6:$C1836,"Remboursement"))</f>
      </c>
    </row>
    <row r="1837" spans="1:8" x14ac:dyDescent="0.25">
      <c r="A1837" s="18"/>
      <c r="B1837" s="12"/>
      <c r="C1837" s="12"/>
      <c r="D1837" s="12"/>
      <c r="E1837" s="13"/>
      <c r="F1837" s="18"/>
      <c r="G1837" s="12"/>
      <c r="H1837" s="14">
        <f>IF(OR($B1837="",$E1837=""),"",SUMIFS($E$6:$E1837,$B$6:$B1837,$B1837,$C$6:$C1837,"Crédit")-SUMIFS($E$6:$E1837,$B$6:$B1837,$B1837,$C$6:$C1837,"Remboursement"))</f>
      </c>
    </row>
    <row r="1838" spans="1:8" x14ac:dyDescent="0.25">
      <c r="A1838" s="18"/>
      <c r="B1838" s="12"/>
      <c r="C1838" s="12"/>
      <c r="D1838" s="12"/>
      <c r="E1838" s="13"/>
      <c r="F1838" s="18"/>
      <c r="G1838" s="12"/>
      <c r="H1838" s="14">
        <f>IF(OR($B1838="",$E1838=""),"",SUMIFS($E$6:$E1838,$B$6:$B1838,$B1838,$C$6:$C1838,"Crédit")-SUMIFS($E$6:$E1838,$B$6:$B1838,$B1838,$C$6:$C1838,"Remboursement"))</f>
      </c>
    </row>
    <row r="1839" spans="1:8" x14ac:dyDescent="0.25">
      <c r="A1839" s="18"/>
      <c r="B1839" s="12"/>
      <c r="C1839" s="12"/>
      <c r="D1839" s="12"/>
      <c r="E1839" s="13"/>
      <c r="F1839" s="18"/>
      <c r="G1839" s="12"/>
      <c r="H1839" s="14">
        <f>IF(OR($B1839="",$E1839=""),"",SUMIFS($E$6:$E1839,$B$6:$B1839,$B1839,$C$6:$C1839,"Crédit")-SUMIFS($E$6:$E1839,$B$6:$B1839,$B1839,$C$6:$C1839,"Remboursement"))</f>
      </c>
    </row>
    <row r="1840" spans="1:8" x14ac:dyDescent="0.25">
      <c r="A1840" s="18"/>
      <c r="B1840" s="12"/>
      <c r="C1840" s="12"/>
      <c r="D1840" s="12"/>
      <c r="E1840" s="13"/>
      <c r="F1840" s="18"/>
      <c r="G1840" s="12"/>
      <c r="H1840" s="14">
        <f>IF(OR($B1840="",$E1840=""),"",SUMIFS($E$6:$E1840,$B$6:$B1840,$B1840,$C$6:$C1840,"Crédit")-SUMIFS($E$6:$E1840,$B$6:$B1840,$B1840,$C$6:$C1840,"Remboursement"))</f>
      </c>
    </row>
    <row r="1841" spans="1:8" x14ac:dyDescent="0.25">
      <c r="A1841" s="18"/>
      <c r="B1841" s="12"/>
      <c r="C1841" s="12"/>
      <c r="D1841" s="12"/>
      <c r="E1841" s="13"/>
      <c r="F1841" s="18"/>
      <c r="G1841" s="12"/>
      <c r="H1841" s="14">
        <f>IF(OR($B1841="",$E1841=""),"",SUMIFS($E$6:$E1841,$B$6:$B1841,$B1841,$C$6:$C1841,"Crédit")-SUMIFS($E$6:$E1841,$B$6:$B1841,$B1841,$C$6:$C1841,"Remboursement"))</f>
      </c>
    </row>
    <row r="1842" spans="1:8" x14ac:dyDescent="0.25">
      <c r="A1842" s="18"/>
      <c r="B1842" s="12"/>
      <c r="C1842" s="12"/>
      <c r="D1842" s="12"/>
      <c r="E1842" s="13"/>
      <c r="F1842" s="18"/>
      <c r="G1842" s="12"/>
      <c r="H1842" s="14">
        <f>IF(OR($B1842="",$E1842=""),"",SUMIFS($E$6:$E1842,$B$6:$B1842,$B1842,$C$6:$C1842,"Crédit")-SUMIFS($E$6:$E1842,$B$6:$B1842,$B1842,$C$6:$C1842,"Remboursement"))</f>
      </c>
    </row>
    <row r="1843" spans="1:8" x14ac:dyDescent="0.25">
      <c r="A1843" s="18"/>
      <c r="B1843" s="12"/>
      <c r="C1843" s="12"/>
      <c r="D1843" s="12"/>
      <c r="E1843" s="13"/>
      <c r="F1843" s="18"/>
      <c r="G1843" s="12"/>
      <c r="H1843" s="14">
        <f>IF(OR($B1843="",$E1843=""),"",SUMIFS($E$6:$E1843,$B$6:$B1843,$B1843,$C$6:$C1843,"Crédit")-SUMIFS($E$6:$E1843,$B$6:$B1843,$B1843,$C$6:$C1843,"Remboursement"))</f>
      </c>
    </row>
    <row r="1844" spans="1:8" x14ac:dyDescent="0.25">
      <c r="A1844" s="18"/>
      <c r="B1844" s="12"/>
      <c r="C1844" s="12"/>
      <c r="D1844" s="12"/>
      <c r="E1844" s="13"/>
      <c r="F1844" s="18"/>
      <c r="G1844" s="12"/>
      <c r="H1844" s="14">
        <f>IF(OR($B1844="",$E1844=""),"",SUMIFS($E$6:$E1844,$B$6:$B1844,$B1844,$C$6:$C1844,"Crédit")-SUMIFS($E$6:$E1844,$B$6:$B1844,$B1844,$C$6:$C1844,"Remboursement"))</f>
      </c>
    </row>
    <row r="1845" spans="1:8" x14ac:dyDescent="0.25">
      <c r="A1845" s="18"/>
      <c r="B1845" s="12"/>
      <c r="C1845" s="12"/>
      <c r="D1845" s="12"/>
      <c r="E1845" s="13"/>
      <c r="F1845" s="18"/>
      <c r="G1845" s="12"/>
      <c r="H1845" s="14">
        <f>IF(OR($B1845="",$E1845=""),"",SUMIFS($E$6:$E1845,$B$6:$B1845,$B1845,$C$6:$C1845,"Crédit")-SUMIFS($E$6:$E1845,$B$6:$B1845,$B1845,$C$6:$C1845,"Remboursement"))</f>
      </c>
    </row>
    <row r="1846" spans="1:8" x14ac:dyDescent="0.25">
      <c r="A1846" s="18"/>
      <c r="B1846" s="12"/>
      <c r="C1846" s="12"/>
      <c r="D1846" s="12"/>
      <c r="E1846" s="13"/>
      <c r="F1846" s="18"/>
      <c r="G1846" s="12"/>
      <c r="H1846" s="14">
        <f>IF(OR($B1846="",$E1846=""),"",SUMIFS($E$6:$E1846,$B$6:$B1846,$B1846,$C$6:$C1846,"Crédit")-SUMIFS($E$6:$E1846,$B$6:$B1846,$B1846,$C$6:$C1846,"Remboursement"))</f>
      </c>
    </row>
    <row r="1847" spans="1:8" x14ac:dyDescent="0.25">
      <c r="A1847" s="18"/>
      <c r="B1847" s="12"/>
      <c r="C1847" s="12"/>
      <c r="D1847" s="12"/>
      <c r="E1847" s="13"/>
      <c r="F1847" s="18"/>
      <c r="G1847" s="12"/>
      <c r="H1847" s="14">
        <f>IF(OR($B1847="",$E1847=""),"",SUMIFS($E$6:$E1847,$B$6:$B1847,$B1847,$C$6:$C1847,"Crédit")-SUMIFS($E$6:$E1847,$B$6:$B1847,$B1847,$C$6:$C1847,"Remboursement"))</f>
      </c>
    </row>
    <row r="1848" spans="1:8" x14ac:dyDescent="0.25">
      <c r="A1848" s="18"/>
      <c r="B1848" s="12"/>
      <c r="C1848" s="12"/>
      <c r="D1848" s="12"/>
      <c r="E1848" s="13"/>
      <c r="F1848" s="18"/>
      <c r="G1848" s="12"/>
      <c r="H1848" s="14">
        <f>IF(OR($B1848="",$E1848=""),"",SUMIFS($E$6:$E1848,$B$6:$B1848,$B1848,$C$6:$C1848,"Crédit")-SUMIFS($E$6:$E1848,$B$6:$B1848,$B1848,$C$6:$C1848,"Remboursement"))</f>
      </c>
    </row>
    <row r="1849" spans="1:8" x14ac:dyDescent="0.25">
      <c r="A1849" s="18"/>
      <c r="B1849" s="12"/>
      <c r="C1849" s="12"/>
      <c r="D1849" s="12"/>
      <c r="E1849" s="13"/>
      <c r="F1849" s="18"/>
      <c r="G1849" s="12"/>
      <c r="H1849" s="14">
        <f>IF(OR($B1849="",$E1849=""),"",SUMIFS($E$6:$E1849,$B$6:$B1849,$B1849,$C$6:$C1849,"Crédit")-SUMIFS($E$6:$E1849,$B$6:$B1849,$B1849,$C$6:$C1849,"Remboursement"))</f>
      </c>
    </row>
    <row r="1850" spans="1:8" x14ac:dyDescent="0.25">
      <c r="A1850" s="18"/>
      <c r="B1850" s="12"/>
      <c r="C1850" s="12"/>
      <c r="D1850" s="12"/>
      <c r="E1850" s="13"/>
      <c r="F1850" s="18"/>
      <c r="G1850" s="12"/>
      <c r="H1850" s="14">
        <f>IF(OR($B1850="",$E1850=""),"",SUMIFS($E$6:$E1850,$B$6:$B1850,$B1850,$C$6:$C1850,"Crédit")-SUMIFS($E$6:$E1850,$B$6:$B1850,$B1850,$C$6:$C1850,"Remboursement"))</f>
      </c>
    </row>
    <row r="1851" spans="1:8" x14ac:dyDescent="0.25">
      <c r="A1851" s="18"/>
      <c r="B1851" s="12"/>
      <c r="C1851" s="12"/>
      <c r="D1851" s="12"/>
      <c r="E1851" s="13"/>
      <c r="F1851" s="18"/>
      <c r="G1851" s="12"/>
      <c r="H1851" s="14">
        <f>IF(OR($B1851="",$E1851=""),"",SUMIFS($E$6:$E1851,$B$6:$B1851,$B1851,$C$6:$C1851,"Crédit")-SUMIFS($E$6:$E1851,$B$6:$B1851,$B1851,$C$6:$C1851,"Remboursement"))</f>
      </c>
    </row>
    <row r="1852" spans="1:8" x14ac:dyDescent="0.25">
      <c r="A1852" s="18"/>
      <c r="B1852" s="12"/>
      <c r="C1852" s="12"/>
      <c r="D1852" s="12"/>
      <c r="E1852" s="13"/>
      <c r="F1852" s="18"/>
      <c r="G1852" s="12"/>
      <c r="H1852" s="14">
        <f>IF(OR($B1852="",$E1852=""),"",SUMIFS($E$6:$E1852,$B$6:$B1852,$B1852,$C$6:$C1852,"Crédit")-SUMIFS($E$6:$E1852,$B$6:$B1852,$B1852,$C$6:$C1852,"Remboursement"))</f>
      </c>
    </row>
    <row r="1853" spans="1:8" x14ac:dyDescent="0.25">
      <c r="A1853" s="18"/>
      <c r="B1853" s="12"/>
      <c r="C1853" s="12"/>
      <c r="D1853" s="12"/>
      <c r="E1853" s="13"/>
      <c r="F1853" s="18"/>
      <c r="G1853" s="12"/>
      <c r="H1853" s="14">
        <f>IF(OR($B1853="",$E1853=""),"",SUMIFS($E$6:$E1853,$B$6:$B1853,$B1853,$C$6:$C1853,"Crédit")-SUMIFS($E$6:$E1853,$B$6:$B1853,$B1853,$C$6:$C1853,"Remboursement"))</f>
      </c>
    </row>
    <row r="1854" spans="1:8" x14ac:dyDescent="0.25">
      <c r="A1854" s="18"/>
      <c r="B1854" s="12"/>
      <c r="C1854" s="12"/>
      <c r="D1854" s="12"/>
      <c r="E1854" s="13"/>
      <c r="F1854" s="18"/>
      <c r="G1854" s="12"/>
      <c r="H1854" s="14">
        <f>IF(OR($B1854="",$E1854=""),"",SUMIFS($E$6:$E1854,$B$6:$B1854,$B1854,$C$6:$C1854,"Crédit")-SUMIFS($E$6:$E1854,$B$6:$B1854,$B1854,$C$6:$C1854,"Remboursement"))</f>
      </c>
    </row>
    <row r="1855" spans="1:8" x14ac:dyDescent="0.25">
      <c r="A1855" s="18"/>
      <c r="B1855" s="12"/>
      <c r="C1855" s="12"/>
      <c r="D1855" s="12"/>
      <c r="E1855" s="13"/>
      <c r="F1855" s="18"/>
      <c r="G1855" s="12"/>
      <c r="H1855" s="14">
        <f>IF(OR($B1855="",$E1855=""),"",SUMIFS($E$6:$E1855,$B$6:$B1855,$B1855,$C$6:$C1855,"Crédit")-SUMIFS($E$6:$E1855,$B$6:$B1855,$B1855,$C$6:$C1855,"Remboursement"))</f>
      </c>
    </row>
    <row r="1856" spans="1:8" x14ac:dyDescent="0.25">
      <c r="A1856" s="18"/>
      <c r="B1856" s="12"/>
      <c r="C1856" s="12"/>
      <c r="D1856" s="12"/>
      <c r="E1856" s="13"/>
      <c r="F1856" s="18"/>
      <c r="G1856" s="12"/>
      <c r="H1856" s="14">
        <f>IF(OR($B1856="",$E1856=""),"",SUMIFS($E$6:$E1856,$B$6:$B1856,$B1856,$C$6:$C1856,"Crédit")-SUMIFS($E$6:$E1856,$B$6:$B1856,$B1856,$C$6:$C1856,"Remboursement"))</f>
      </c>
    </row>
    <row r="1857" spans="1:8" x14ac:dyDescent="0.25">
      <c r="A1857" s="18"/>
      <c r="B1857" s="12"/>
      <c r="C1857" s="12"/>
      <c r="D1857" s="12"/>
      <c r="E1857" s="13"/>
      <c r="F1857" s="18"/>
      <c r="G1857" s="12"/>
      <c r="H1857" s="14">
        <f>IF(OR($B1857="",$E1857=""),"",SUMIFS($E$6:$E1857,$B$6:$B1857,$B1857,$C$6:$C1857,"Crédit")-SUMIFS($E$6:$E1857,$B$6:$B1857,$B1857,$C$6:$C1857,"Remboursement"))</f>
      </c>
    </row>
    <row r="1858" spans="1:8" x14ac:dyDescent="0.25">
      <c r="A1858" s="18"/>
      <c r="B1858" s="12"/>
      <c r="C1858" s="12"/>
      <c r="D1858" s="12"/>
      <c r="E1858" s="13"/>
      <c r="F1858" s="18"/>
      <c r="G1858" s="12"/>
      <c r="H1858" s="14">
        <f>IF(OR($B1858="",$E1858=""),"",SUMIFS($E$6:$E1858,$B$6:$B1858,$B1858,$C$6:$C1858,"Crédit")-SUMIFS($E$6:$E1858,$B$6:$B1858,$B1858,$C$6:$C1858,"Remboursement"))</f>
      </c>
    </row>
    <row r="1859" spans="1:8" x14ac:dyDescent="0.25">
      <c r="A1859" s="18"/>
      <c r="B1859" s="12"/>
      <c r="C1859" s="12"/>
      <c r="D1859" s="12"/>
      <c r="E1859" s="13"/>
      <c r="F1859" s="18"/>
      <c r="G1859" s="12"/>
      <c r="H1859" s="14">
        <f>IF(OR($B1859="",$E1859=""),"",SUMIFS($E$6:$E1859,$B$6:$B1859,$B1859,$C$6:$C1859,"Crédit")-SUMIFS($E$6:$E1859,$B$6:$B1859,$B1859,$C$6:$C1859,"Remboursement"))</f>
      </c>
    </row>
    <row r="1860" spans="1:8" x14ac:dyDescent="0.25">
      <c r="A1860" s="18"/>
      <c r="B1860" s="12"/>
      <c r="C1860" s="12"/>
      <c r="D1860" s="12"/>
      <c r="E1860" s="13"/>
      <c r="F1860" s="18"/>
      <c r="G1860" s="12"/>
      <c r="H1860" s="14">
        <f>IF(OR($B1860="",$E1860=""),"",SUMIFS($E$6:$E1860,$B$6:$B1860,$B1860,$C$6:$C1860,"Crédit")-SUMIFS($E$6:$E1860,$B$6:$B1860,$B1860,$C$6:$C1860,"Remboursement"))</f>
      </c>
    </row>
    <row r="1861" spans="1:8" x14ac:dyDescent="0.25">
      <c r="A1861" s="18"/>
      <c r="B1861" s="12"/>
      <c r="C1861" s="12"/>
      <c r="D1861" s="12"/>
      <c r="E1861" s="13"/>
      <c r="F1861" s="18"/>
      <c r="G1861" s="12"/>
      <c r="H1861" s="14">
        <f>IF(OR($B1861="",$E1861=""),"",SUMIFS($E$6:$E1861,$B$6:$B1861,$B1861,$C$6:$C1861,"Crédit")-SUMIFS($E$6:$E1861,$B$6:$B1861,$B1861,$C$6:$C1861,"Remboursement"))</f>
      </c>
    </row>
    <row r="1862" spans="1:8" x14ac:dyDescent="0.25">
      <c r="A1862" s="18"/>
      <c r="B1862" s="12"/>
      <c r="C1862" s="12"/>
      <c r="D1862" s="12"/>
      <c r="E1862" s="13"/>
      <c r="F1862" s="18"/>
      <c r="G1862" s="12"/>
      <c r="H1862" s="14">
        <f>IF(OR($B1862="",$E1862=""),"",SUMIFS($E$6:$E1862,$B$6:$B1862,$B1862,$C$6:$C1862,"Crédit")-SUMIFS($E$6:$E1862,$B$6:$B1862,$B1862,$C$6:$C1862,"Remboursement"))</f>
      </c>
    </row>
    <row r="1863" spans="1:8" x14ac:dyDescent="0.25">
      <c r="A1863" s="18"/>
      <c r="B1863" s="12"/>
      <c r="C1863" s="12"/>
      <c r="D1863" s="12"/>
      <c r="E1863" s="13"/>
      <c r="F1863" s="18"/>
      <c r="G1863" s="12"/>
      <c r="H1863" s="14">
        <f>IF(OR($B1863="",$E1863=""),"",SUMIFS($E$6:$E1863,$B$6:$B1863,$B1863,$C$6:$C1863,"Crédit")-SUMIFS($E$6:$E1863,$B$6:$B1863,$B1863,$C$6:$C1863,"Remboursement"))</f>
      </c>
    </row>
    <row r="1864" spans="1:8" x14ac:dyDescent="0.25">
      <c r="A1864" s="18"/>
      <c r="B1864" s="12"/>
      <c r="C1864" s="12"/>
      <c r="D1864" s="12"/>
      <c r="E1864" s="13"/>
      <c r="F1864" s="18"/>
      <c r="G1864" s="12"/>
      <c r="H1864" s="14">
        <f>IF(OR($B1864="",$E1864=""),"",SUMIFS($E$6:$E1864,$B$6:$B1864,$B1864,$C$6:$C1864,"Crédit")-SUMIFS($E$6:$E1864,$B$6:$B1864,$B1864,$C$6:$C1864,"Remboursement"))</f>
      </c>
    </row>
    <row r="1865" spans="1:8" x14ac:dyDescent="0.25">
      <c r="A1865" s="18"/>
      <c r="B1865" s="12"/>
      <c r="C1865" s="12"/>
      <c r="D1865" s="12"/>
      <c r="E1865" s="13"/>
      <c r="F1865" s="18"/>
      <c r="G1865" s="12"/>
      <c r="H1865" s="14">
        <f>IF(OR($B1865="",$E1865=""),"",SUMIFS($E$6:$E1865,$B$6:$B1865,$B1865,$C$6:$C1865,"Crédit")-SUMIFS($E$6:$E1865,$B$6:$B1865,$B1865,$C$6:$C1865,"Remboursement"))</f>
      </c>
    </row>
    <row r="1866" spans="1:8" x14ac:dyDescent="0.25">
      <c r="A1866" s="18"/>
      <c r="B1866" s="12"/>
      <c r="C1866" s="12"/>
      <c r="D1866" s="12"/>
      <c r="E1866" s="13"/>
      <c r="F1866" s="18"/>
      <c r="G1866" s="12"/>
      <c r="H1866" s="14">
        <f>IF(OR($B1866="",$E1866=""),"",SUMIFS($E$6:$E1866,$B$6:$B1866,$B1866,$C$6:$C1866,"Crédit")-SUMIFS($E$6:$E1866,$B$6:$B1866,$B1866,$C$6:$C1866,"Remboursement"))</f>
      </c>
    </row>
    <row r="1867" spans="1:8" x14ac:dyDescent="0.25">
      <c r="A1867" s="18"/>
      <c r="B1867" s="12"/>
      <c r="C1867" s="12"/>
      <c r="D1867" s="12"/>
      <c r="E1867" s="13"/>
      <c r="F1867" s="18"/>
      <c r="G1867" s="12"/>
      <c r="H1867" s="14">
        <f>IF(OR($B1867="",$E1867=""),"",SUMIFS($E$6:$E1867,$B$6:$B1867,$B1867,$C$6:$C1867,"Crédit")-SUMIFS($E$6:$E1867,$B$6:$B1867,$B1867,$C$6:$C1867,"Remboursement"))</f>
      </c>
    </row>
    <row r="1868" spans="1:8" x14ac:dyDescent="0.25">
      <c r="A1868" s="18"/>
      <c r="B1868" s="12"/>
      <c r="C1868" s="12"/>
      <c r="D1868" s="12"/>
      <c r="E1868" s="13"/>
      <c r="F1868" s="18"/>
      <c r="G1868" s="12"/>
      <c r="H1868" s="14">
        <f>IF(OR($B1868="",$E1868=""),"",SUMIFS($E$6:$E1868,$B$6:$B1868,$B1868,$C$6:$C1868,"Crédit")-SUMIFS($E$6:$E1868,$B$6:$B1868,$B1868,$C$6:$C1868,"Remboursement"))</f>
      </c>
    </row>
    <row r="1869" spans="1:8" x14ac:dyDescent="0.25">
      <c r="A1869" s="18"/>
      <c r="B1869" s="12"/>
      <c r="C1869" s="12"/>
      <c r="D1869" s="12"/>
      <c r="E1869" s="13"/>
      <c r="F1869" s="18"/>
      <c r="G1869" s="12"/>
      <c r="H1869" s="14">
        <f>IF(OR($B1869="",$E1869=""),"",SUMIFS($E$6:$E1869,$B$6:$B1869,$B1869,$C$6:$C1869,"Crédit")-SUMIFS($E$6:$E1869,$B$6:$B1869,$B1869,$C$6:$C1869,"Remboursement"))</f>
      </c>
    </row>
    <row r="1870" spans="1:8" x14ac:dyDescent="0.25">
      <c r="A1870" s="18"/>
      <c r="B1870" s="12"/>
      <c r="C1870" s="12"/>
      <c r="D1870" s="12"/>
      <c r="E1870" s="13"/>
      <c r="F1870" s="18"/>
      <c r="G1870" s="12"/>
      <c r="H1870" s="14">
        <f>IF(OR($B1870="",$E1870=""),"",SUMIFS($E$6:$E1870,$B$6:$B1870,$B1870,$C$6:$C1870,"Crédit")-SUMIFS($E$6:$E1870,$B$6:$B1870,$B1870,$C$6:$C1870,"Remboursement"))</f>
      </c>
    </row>
    <row r="1871" spans="1:8" x14ac:dyDescent="0.25">
      <c r="A1871" s="18"/>
      <c r="B1871" s="12"/>
      <c r="C1871" s="12"/>
      <c r="D1871" s="12"/>
      <c r="E1871" s="13"/>
      <c r="F1871" s="18"/>
      <c r="G1871" s="12"/>
      <c r="H1871" s="14">
        <f>IF(OR($B1871="",$E1871=""),"",SUMIFS($E$6:$E1871,$B$6:$B1871,$B1871,$C$6:$C1871,"Crédit")-SUMIFS($E$6:$E1871,$B$6:$B1871,$B1871,$C$6:$C1871,"Remboursement"))</f>
      </c>
    </row>
    <row r="1872" spans="1:8" x14ac:dyDescent="0.25">
      <c r="A1872" s="18"/>
      <c r="B1872" s="12"/>
      <c r="C1872" s="12"/>
      <c r="D1872" s="12"/>
      <c r="E1872" s="13"/>
      <c r="F1872" s="18"/>
      <c r="G1872" s="12"/>
      <c r="H1872" s="14">
        <f>IF(OR($B1872="",$E1872=""),"",SUMIFS($E$6:$E1872,$B$6:$B1872,$B1872,$C$6:$C1872,"Crédit")-SUMIFS($E$6:$E1872,$B$6:$B1872,$B1872,$C$6:$C1872,"Remboursement"))</f>
      </c>
    </row>
    <row r="1873" spans="1:8" x14ac:dyDescent="0.25">
      <c r="A1873" s="18"/>
      <c r="B1873" s="12"/>
      <c r="C1873" s="12"/>
      <c r="D1873" s="12"/>
      <c r="E1873" s="13"/>
      <c r="F1873" s="18"/>
      <c r="G1873" s="12"/>
      <c r="H1873" s="14">
        <f>IF(OR($B1873="",$E1873=""),"",SUMIFS($E$6:$E1873,$B$6:$B1873,$B1873,$C$6:$C1873,"Crédit")-SUMIFS($E$6:$E1873,$B$6:$B1873,$B1873,$C$6:$C1873,"Remboursement"))</f>
      </c>
    </row>
    <row r="1874" spans="1:8" x14ac:dyDescent="0.25">
      <c r="A1874" s="18"/>
      <c r="B1874" s="12"/>
      <c r="C1874" s="12"/>
      <c r="D1874" s="12"/>
      <c r="E1874" s="13"/>
      <c r="F1874" s="18"/>
      <c r="G1874" s="12"/>
      <c r="H1874" s="14">
        <f>IF(OR($B1874="",$E1874=""),"",SUMIFS($E$6:$E1874,$B$6:$B1874,$B1874,$C$6:$C1874,"Crédit")-SUMIFS($E$6:$E1874,$B$6:$B1874,$B1874,$C$6:$C1874,"Remboursement"))</f>
      </c>
    </row>
    <row r="1875" spans="1:8" x14ac:dyDescent="0.25">
      <c r="A1875" s="18"/>
      <c r="B1875" s="12"/>
      <c r="C1875" s="12"/>
      <c r="D1875" s="12"/>
      <c r="E1875" s="13"/>
      <c r="F1875" s="18"/>
      <c r="G1875" s="12"/>
      <c r="H1875" s="14">
        <f>IF(OR($B1875="",$E1875=""),"",SUMIFS($E$6:$E1875,$B$6:$B1875,$B1875,$C$6:$C1875,"Crédit")-SUMIFS($E$6:$E1875,$B$6:$B1875,$B1875,$C$6:$C1875,"Remboursement"))</f>
      </c>
    </row>
    <row r="1876" spans="1:8" x14ac:dyDescent="0.25">
      <c r="A1876" s="18"/>
      <c r="B1876" s="12"/>
      <c r="C1876" s="12"/>
      <c r="D1876" s="12"/>
      <c r="E1876" s="13"/>
      <c r="F1876" s="18"/>
      <c r="G1876" s="12"/>
      <c r="H1876" s="14">
        <f>IF(OR($B1876="",$E1876=""),"",SUMIFS($E$6:$E1876,$B$6:$B1876,$B1876,$C$6:$C1876,"Crédit")-SUMIFS($E$6:$E1876,$B$6:$B1876,$B1876,$C$6:$C1876,"Remboursement"))</f>
      </c>
    </row>
    <row r="1877" spans="1:8" x14ac:dyDescent="0.25">
      <c r="A1877" s="18"/>
      <c r="B1877" s="12"/>
      <c r="C1877" s="12"/>
      <c r="D1877" s="12"/>
      <c r="E1877" s="13"/>
      <c r="F1877" s="18"/>
      <c r="G1877" s="12"/>
      <c r="H1877" s="14">
        <f>IF(OR($B1877="",$E1877=""),"",SUMIFS($E$6:$E1877,$B$6:$B1877,$B1877,$C$6:$C1877,"Crédit")-SUMIFS($E$6:$E1877,$B$6:$B1877,$B1877,$C$6:$C1877,"Remboursement"))</f>
      </c>
    </row>
    <row r="1878" spans="1:8" x14ac:dyDescent="0.25">
      <c r="A1878" s="18"/>
      <c r="B1878" s="12"/>
      <c r="C1878" s="12"/>
      <c r="D1878" s="12"/>
      <c r="E1878" s="13"/>
      <c r="F1878" s="18"/>
      <c r="G1878" s="12"/>
      <c r="H1878" s="14">
        <f>IF(OR($B1878="",$E1878=""),"",SUMIFS($E$6:$E1878,$B$6:$B1878,$B1878,$C$6:$C1878,"Crédit")-SUMIFS($E$6:$E1878,$B$6:$B1878,$B1878,$C$6:$C1878,"Remboursement"))</f>
      </c>
    </row>
    <row r="1879" spans="1:8" x14ac:dyDescent="0.25">
      <c r="A1879" s="18"/>
      <c r="B1879" s="12"/>
      <c r="C1879" s="12"/>
      <c r="D1879" s="12"/>
      <c r="E1879" s="13"/>
      <c r="F1879" s="18"/>
      <c r="G1879" s="12"/>
      <c r="H1879" s="14">
        <f>IF(OR($B1879="",$E1879=""),"",SUMIFS($E$6:$E1879,$B$6:$B1879,$B1879,$C$6:$C1879,"Crédit")-SUMIFS($E$6:$E1879,$B$6:$B1879,$B1879,$C$6:$C1879,"Remboursement"))</f>
      </c>
    </row>
    <row r="1880" spans="1:8" x14ac:dyDescent="0.25">
      <c r="A1880" s="18"/>
      <c r="B1880" s="12"/>
      <c r="C1880" s="12"/>
      <c r="D1880" s="12"/>
      <c r="E1880" s="13"/>
      <c r="F1880" s="18"/>
      <c r="G1880" s="12"/>
      <c r="H1880" s="14">
        <f>IF(OR($B1880="",$E1880=""),"",SUMIFS($E$6:$E1880,$B$6:$B1880,$B1880,$C$6:$C1880,"Crédit")-SUMIFS($E$6:$E1880,$B$6:$B1880,$B1880,$C$6:$C1880,"Remboursement"))</f>
      </c>
    </row>
    <row r="1881" spans="1:8" x14ac:dyDescent="0.25">
      <c r="A1881" s="18"/>
      <c r="B1881" s="12"/>
      <c r="C1881" s="12"/>
      <c r="D1881" s="12"/>
      <c r="E1881" s="13"/>
      <c r="F1881" s="18"/>
      <c r="G1881" s="12"/>
      <c r="H1881" s="14">
        <f>IF(OR($B1881="",$E1881=""),"",SUMIFS($E$6:$E1881,$B$6:$B1881,$B1881,$C$6:$C1881,"Crédit")-SUMIFS($E$6:$E1881,$B$6:$B1881,$B1881,$C$6:$C1881,"Remboursement"))</f>
      </c>
    </row>
    <row r="1882" spans="1:8" x14ac:dyDescent="0.25">
      <c r="A1882" s="18"/>
      <c r="B1882" s="12"/>
      <c r="C1882" s="12"/>
      <c r="D1882" s="12"/>
      <c r="E1882" s="13"/>
      <c r="F1882" s="18"/>
      <c r="G1882" s="12"/>
      <c r="H1882" s="14">
        <f>IF(OR($B1882="",$E1882=""),"",SUMIFS($E$6:$E1882,$B$6:$B1882,$B1882,$C$6:$C1882,"Crédit")-SUMIFS($E$6:$E1882,$B$6:$B1882,$B1882,$C$6:$C1882,"Remboursement"))</f>
      </c>
    </row>
    <row r="1883" spans="1:8" x14ac:dyDescent="0.25">
      <c r="A1883" s="18"/>
      <c r="B1883" s="12"/>
      <c r="C1883" s="12"/>
      <c r="D1883" s="12"/>
      <c r="E1883" s="13"/>
      <c r="F1883" s="18"/>
      <c r="G1883" s="12"/>
      <c r="H1883" s="14">
        <f>IF(OR($B1883="",$E1883=""),"",SUMIFS($E$6:$E1883,$B$6:$B1883,$B1883,$C$6:$C1883,"Crédit")-SUMIFS($E$6:$E1883,$B$6:$B1883,$B1883,$C$6:$C1883,"Remboursement"))</f>
      </c>
    </row>
    <row r="1884" spans="1:8" x14ac:dyDescent="0.25">
      <c r="A1884" s="18"/>
      <c r="B1884" s="12"/>
      <c r="C1884" s="12"/>
      <c r="D1884" s="12"/>
      <c r="E1884" s="13"/>
      <c r="F1884" s="18"/>
      <c r="G1884" s="12"/>
      <c r="H1884" s="14">
        <f>IF(OR($B1884="",$E1884=""),"",SUMIFS($E$6:$E1884,$B$6:$B1884,$B1884,$C$6:$C1884,"Crédit")-SUMIFS($E$6:$E1884,$B$6:$B1884,$B1884,$C$6:$C1884,"Remboursement"))</f>
      </c>
    </row>
    <row r="1885" spans="1:8" x14ac:dyDescent="0.25">
      <c r="A1885" s="18"/>
      <c r="B1885" s="12"/>
      <c r="C1885" s="12"/>
      <c r="D1885" s="12"/>
      <c r="E1885" s="13"/>
      <c r="F1885" s="18"/>
      <c r="G1885" s="12"/>
      <c r="H1885" s="14">
        <f>IF(OR($B1885="",$E1885=""),"",SUMIFS($E$6:$E1885,$B$6:$B1885,$B1885,$C$6:$C1885,"Crédit")-SUMIFS($E$6:$E1885,$B$6:$B1885,$B1885,$C$6:$C1885,"Remboursement"))</f>
      </c>
    </row>
    <row r="1886" spans="1:8" x14ac:dyDescent="0.25">
      <c r="A1886" s="18"/>
      <c r="B1886" s="12"/>
      <c r="C1886" s="12"/>
      <c r="D1886" s="12"/>
      <c r="E1886" s="13"/>
      <c r="F1886" s="18"/>
      <c r="G1886" s="12"/>
      <c r="H1886" s="14">
        <f>IF(OR($B1886="",$E1886=""),"",SUMIFS($E$6:$E1886,$B$6:$B1886,$B1886,$C$6:$C1886,"Crédit")-SUMIFS($E$6:$E1886,$B$6:$B1886,$B1886,$C$6:$C1886,"Remboursement"))</f>
      </c>
    </row>
    <row r="1887" spans="1:8" x14ac:dyDescent="0.25">
      <c r="A1887" s="18"/>
      <c r="B1887" s="12"/>
      <c r="C1887" s="12"/>
      <c r="D1887" s="12"/>
      <c r="E1887" s="13"/>
      <c r="F1887" s="18"/>
      <c r="G1887" s="12"/>
      <c r="H1887" s="14">
        <f>IF(OR($B1887="",$E1887=""),"",SUMIFS($E$6:$E1887,$B$6:$B1887,$B1887,$C$6:$C1887,"Crédit")-SUMIFS($E$6:$E1887,$B$6:$B1887,$B1887,$C$6:$C1887,"Remboursement"))</f>
      </c>
    </row>
    <row r="1888" spans="1:8" x14ac:dyDescent="0.25">
      <c r="A1888" s="18"/>
      <c r="B1888" s="12"/>
      <c r="C1888" s="12"/>
      <c r="D1888" s="12"/>
      <c r="E1888" s="13"/>
      <c r="F1888" s="18"/>
      <c r="G1888" s="12"/>
      <c r="H1888" s="14">
        <f>IF(OR($B1888="",$E1888=""),"",SUMIFS($E$6:$E1888,$B$6:$B1888,$B1888,$C$6:$C1888,"Crédit")-SUMIFS($E$6:$E1888,$B$6:$B1888,$B1888,$C$6:$C1888,"Remboursement"))</f>
      </c>
    </row>
    <row r="1889" spans="1:8" x14ac:dyDescent="0.25">
      <c r="A1889" s="18"/>
      <c r="B1889" s="12"/>
      <c r="C1889" s="12"/>
      <c r="D1889" s="12"/>
      <c r="E1889" s="13"/>
      <c r="F1889" s="18"/>
      <c r="G1889" s="12"/>
      <c r="H1889" s="14">
        <f>IF(OR($B1889="",$E1889=""),"",SUMIFS($E$6:$E1889,$B$6:$B1889,$B1889,$C$6:$C1889,"Crédit")-SUMIFS($E$6:$E1889,$B$6:$B1889,$B1889,$C$6:$C1889,"Remboursement"))</f>
      </c>
    </row>
    <row r="1890" spans="1:8" x14ac:dyDescent="0.25">
      <c r="A1890" s="18"/>
      <c r="B1890" s="12"/>
      <c r="C1890" s="12"/>
      <c r="D1890" s="12"/>
      <c r="E1890" s="13"/>
      <c r="F1890" s="18"/>
      <c r="G1890" s="12"/>
      <c r="H1890" s="14">
        <f>IF(OR($B1890="",$E1890=""),"",SUMIFS($E$6:$E1890,$B$6:$B1890,$B1890,$C$6:$C1890,"Crédit")-SUMIFS($E$6:$E1890,$B$6:$B1890,$B1890,$C$6:$C1890,"Remboursement"))</f>
      </c>
    </row>
    <row r="1891" spans="1:8" x14ac:dyDescent="0.25">
      <c r="A1891" s="18"/>
      <c r="B1891" s="12"/>
      <c r="C1891" s="12"/>
      <c r="D1891" s="12"/>
      <c r="E1891" s="13"/>
      <c r="F1891" s="18"/>
      <c r="G1891" s="12"/>
      <c r="H1891" s="14">
        <f>IF(OR($B1891="",$E1891=""),"",SUMIFS($E$6:$E1891,$B$6:$B1891,$B1891,$C$6:$C1891,"Crédit")-SUMIFS($E$6:$E1891,$B$6:$B1891,$B1891,$C$6:$C1891,"Remboursement"))</f>
      </c>
    </row>
    <row r="1892" spans="1:8" x14ac:dyDescent="0.25">
      <c r="A1892" s="18"/>
      <c r="B1892" s="12"/>
      <c r="C1892" s="12"/>
      <c r="D1892" s="12"/>
      <c r="E1892" s="13"/>
      <c r="F1892" s="18"/>
      <c r="G1892" s="12"/>
      <c r="H1892" s="14">
        <f>IF(OR($B1892="",$E1892=""),"",SUMIFS($E$6:$E1892,$B$6:$B1892,$B1892,$C$6:$C1892,"Crédit")-SUMIFS($E$6:$E1892,$B$6:$B1892,$B1892,$C$6:$C1892,"Remboursement"))</f>
      </c>
    </row>
    <row r="1893" spans="1:8" x14ac:dyDescent="0.25">
      <c r="A1893" s="18"/>
      <c r="B1893" s="12"/>
      <c r="C1893" s="12"/>
      <c r="D1893" s="12"/>
      <c r="E1893" s="13"/>
      <c r="F1893" s="18"/>
      <c r="G1893" s="12"/>
      <c r="H1893" s="14">
        <f>IF(OR($B1893="",$E1893=""),"",SUMIFS($E$6:$E1893,$B$6:$B1893,$B1893,$C$6:$C1893,"Crédit")-SUMIFS($E$6:$E1893,$B$6:$B1893,$B1893,$C$6:$C1893,"Remboursement"))</f>
      </c>
    </row>
    <row r="1894" spans="1:8" x14ac:dyDescent="0.25">
      <c r="A1894" s="18"/>
      <c r="B1894" s="12"/>
      <c r="C1894" s="12"/>
      <c r="D1894" s="12"/>
      <c r="E1894" s="13"/>
      <c r="F1894" s="18"/>
      <c r="G1894" s="12"/>
      <c r="H1894" s="14">
        <f>IF(OR($B1894="",$E1894=""),"",SUMIFS($E$6:$E1894,$B$6:$B1894,$B1894,$C$6:$C1894,"Crédit")-SUMIFS($E$6:$E1894,$B$6:$B1894,$B1894,$C$6:$C1894,"Remboursement"))</f>
      </c>
    </row>
    <row r="1895" spans="1:8" x14ac:dyDescent="0.25">
      <c r="A1895" s="18"/>
      <c r="B1895" s="12"/>
      <c r="C1895" s="12"/>
      <c r="D1895" s="12"/>
      <c r="E1895" s="13"/>
      <c r="F1895" s="18"/>
      <c r="G1895" s="12"/>
      <c r="H1895" s="14">
        <f>IF(OR($B1895="",$E1895=""),"",SUMIFS($E$6:$E1895,$B$6:$B1895,$B1895,$C$6:$C1895,"Crédit")-SUMIFS($E$6:$E1895,$B$6:$B1895,$B1895,$C$6:$C1895,"Remboursement"))</f>
      </c>
    </row>
    <row r="1896" spans="1:8" x14ac:dyDescent="0.25">
      <c r="A1896" s="18"/>
      <c r="B1896" s="12"/>
      <c r="C1896" s="12"/>
      <c r="D1896" s="12"/>
      <c r="E1896" s="13"/>
      <c r="F1896" s="18"/>
      <c r="G1896" s="12"/>
      <c r="H1896" s="14">
        <f>IF(OR($B1896="",$E1896=""),"",SUMIFS($E$6:$E1896,$B$6:$B1896,$B1896,$C$6:$C1896,"Crédit")-SUMIFS($E$6:$E1896,$B$6:$B1896,$B1896,$C$6:$C1896,"Remboursement"))</f>
      </c>
    </row>
    <row r="1897" spans="1:8" x14ac:dyDescent="0.25">
      <c r="A1897" s="18"/>
      <c r="B1897" s="12"/>
      <c r="C1897" s="12"/>
      <c r="D1897" s="12"/>
      <c r="E1897" s="13"/>
      <c r="F1897" s="18"/>
      <c r="G1897" s="12"/>
      <c r="H1897" s="14">
        <f>IF(OR($B1897="",$E1897=""),"",SUMIFS($E$6:$E1897,$B$6:$B1897,$B1897,$C$6:$C1897,"Crédit")-SUMIFS($E$6:$E1897,$B$6:$B1897,$B1897,$C$6:$C1897,"Remboursement"))</f>
      </c>
    </row>
    <row r="1898" spans="1:8" x14ac:dyDescent="0.25">
      <c r="A1898" s="18"/>
      <c r="B1898" s="12"/>
      <c r="C1898" s="12"/>
      <c r="D1898" s="12"/>
      <c r="E1898" s="13"/>
      <c r="F1898" s="18"/>
      <c r="G1898" s="12"/>
      <c r="H1898" s="14">
        <f>IF(OR($B1898="",$E1898=""),"",SUMIFS($E$6:$E1898,$B$6:$B1898,$B1898,$C$6:$C1898,"Crédit")-SUMIFS($E$6:$E1898,$B$6:$B1898,$B1898,$C$6:$C1898,"Remboursement"))</f>
      </c>
    </row>
    <row r="1899" spans="1:8" x14ac:dyDescent="0.25">
      <c r="A1899" s="18"/>
      <c r="B1899" s="12"/>
      <c r="C1899" s="12"/>
      <c r="D1899" s="12"/>
      <c r="E1899" s="13"/>
      <c r="F1899" s="18"/>
      <c r="G1899" s="12"/>
      <c r="H1899" s="14">
        <f>IF(OR($B1899="",$E1899=""),"",SUMIFS($E$6:$E1899,$B$6:$B1899,$B1899,$C$6:$C1899,"Crédit")-SUMIFS($E$6:$E1899,$B$6:$B1899,$B1899,$C$6:$C1899,"Remboursement"))</f>
      </c>
    </row>
    <row r="1900" spans="1:8" x14ac:dyDescent="0.25">
      <c r="A1900" s="18"/>
      <c r="B1900" s="12"/>
      <c r="C1900" s="12"/>
      <c r="D1900" s="12"/>
      <c r="E1900" s="13"/>
      <c r="F1900" s="18"/>
      <c r="G1900" s="12"/>
      <c r="H1900" s="14">
        <f>IF(OR($B1900="",$E1900=""),"",SUMIFS($E$6:$E1900,$B$6:$B1900,$B1900,$C$6:$C1900,"Crédit")-SUMIFS($E$6:$E1900,$B$6:$B1900,$B1900,$C$6:$C1900,"Remboursement"))</f>
      </c>
    </row>
    <row r="1901" spans="1:8" x14ac:dyDescent="0.25">
      <c r="A1901" s="18"/>
      <c r="B1901" s="12"/>
      <c r="C1901" s="12"/>
      <c r="D1901" s="12"/>
      <c r="E1901" s="13"/>
      <c r="F1901" s="18"/>
      <c r="G1901" s="12"/>
      <c r="H1901" s="14">
        <f>IF(OR($B1901="",$E1901=""),"",SUMIFS($E$6:$E1901,$B$6:$B1901,$B1901,$C$6:$C1901,"Crédit")-SUMIFS($E$6:$E1901,$B$6:$B1901,$B1901,$C$6:$C1901,"Remboursement"))</f>
      </c>
    </row>
    <row r="1902" spans="1:8" x14ac:dyDescent="0.25">
      <c r="A1902" s="18"/>
      <c r="B1902" s="12"/>
      <c r="C1902" s="12"/>
      <c r="D1902" s="12"/>
      <c r="E1902" s="13"/>
      <c r="F1902" s="18"/>
      <c r="G1902" s="12"/>
      <c r="H1902" s="14">
        <f>IF(OR($B1902="",$E1902=""),"",SUMIFS($E$6:$E1902,$B$6:$B1902,$B1902,$C$6:$C1902,"Crédit")-SUMIFS($E$6:$E1902,$B$6:$B1902,$B1902,$C$6:$C1902,"Remboursement"))</f>
      </c>
    </row>
    <row r="1903" spans="1:8" x14ac:dyDescent="0.25">
      <c r="A1903" s="18"/>
      <c r="B1903" s="12"/>
      <c r="C1903" s="12"/>
      <c r="D1903" s="12"/>
      <c r="E1903" s="13"/>
      <c r="F1903" s="18"/>
      <c r="G1903" s="12"/>
      <c r="H1903" s="14">
        <f>IF(OR($B1903="",$E1903=""),"",SUMIFS($E$6:$E1903,$B$6:$B1903,$B1903,$C$6:$C1903,"Crédit")-SUMIFS($E$6:$E1903,$B$6:$B1903,$B1903,$C$6:$C1903,"Remboursement"))</f>
      </c>
    </row>
    <row r="1904" spans="1:8" x14ac:dyDescent="0.25">
      <c r="A1904" s="18"/>
      <c r="B1904" s="12"/>
      <c r="C1904" s="12"/>
      <c r="D1904" s="12"/>
      <c r="E1904" s="13"/>
      <c r="F1904" s="18"/>
      <c r="G1904" s="12"/>
      <c r="H1904" s="14">
        <f>IF(OR($B1904="",$E1904=""),"",SUMIFS($E$6:$E1904,$B$6:$B1904,$B1904,$C$6:$C1904,"Crédit")-SUMIFS($E$6:$E1904,$B$6:$B1904,$B1904,$C$6:$C1904,"Remboursement"))</f>
      </c>
    </row>
    <row r="1905" spans="1:8" x14ac:dyDescent="0.25">
      <c r="A1905" s="18"/>
      <c r="B1905" s="12"/>
      <c r="C1905" s="12"/>
      <c r="D1905" s="12"/>
      <c r="E1905" s="13"/>
      <c r="F1905" s="18"/>
      <c r="G1905" s="12"/>
      <c r="H1905" s="14">
        <f>IF(OR($B1905="",$E1905=""),"",SUMIFS($E$6:$E1905,$B$6:$B1905,$B1905,$C$6:$C1905,"Crédit")-SUMIFS($E$6:$E1905,$B$6:$B1905,$B1905,$C$6:$C1905,"Remboursement"))</f>
      </c>
    </row>
    <row r="1906" spans="1:8" x14ac:dyDescent="0.25">
      <c r="A1906" s="18"/>
      <c r="B1906" s="12"/>
      <c r="C1906" s="12"/>
      <c r="D1906" s="12"/>
      <c r="E1906" s="13"/>
      <c r="F1906" s="18"/>
      <c r="G1906" s="12"/>
      <c r="H1906" s="14">
        <f>IF(OR($B1906="",$E1906=""),"",SUMIFS($E$6:$E1906,$B$6:$B1906,$B1906,$C$6:$C1906,"Crédit")-SUMIFS($E$6:$E1906,$B$6:$B1906,$B1906,$C$6:$C1906,"Remboursement"))</f>
      </c>
    </row>
    <row r="1907" spans="1:8" x14ac:dyDescent="0.25">
      <c r="A1907" s="18"/>
      <c r="B1907" s="12"/>
      <c r="C1907" s="12"/>
      <c r="D1907" s="12"/>
      <c r="E1907" s="13"/>
      <c r="F1907" s="18"/>
      <c r="G1907" s="12"/>
      <c r="H1907" s="14">
        <f>IF(OR($B1907="",$E1907=""),"",SUMIFS($E$6:$E1907,$B$6:$B1907,$B1907,$C$6:$C1907,"Crédit")-SUMIFS($E$6:$E1907,$B$6:$B1907,$B1907,$C$6:$C1907,"Remboursement"))</f>
      </c>
    </row>
    <row r="1908" spans="1:8" x14ac:dyDescent="0.25">
      <c r="A1908" s="18"/>
      <c r="B1908" s="12"/>
      <c r="C1908" s="12"/>
      <c r="D1908" s="12"/>
      <c r="E1908" s="13"/>
      <c r="F1908" s="18"/>
      <c r="G1908" s="12"/>
      <c r="H1908" s="14">
        <f>IF(OR($B1908="",$E1908=""),"",SUMIFS($E$6:$E1908,$B$6:$B1908,$B1908,$C$6:$C1908,"Crédit")-SUMIFS($E$6:$E1908,$B$6:$B1908,$B1908,$C$6:$C1908,"Remboursement"))</f>
      </c>
    </row>
    <row r="1909" spans="1:8" x14ac:dyDescent="0.25">
      <c r="A1909" s="18"/>
      <c r="B1909" s="12"/>
      <c r="C1909" s="12"/>
      <c r="D1909" s="12"/>
      <c r="E1909" s="13"/>
      <c r="F1909" s="18"/>
      <c r="G1909" s="12"/>
      <c r="H1909" s="14">
        <f>IF(OR($B1909="",$E1909=""),"",SUMIFS($E$6:$E1909,$B$6:$B1909,$B1909,$C$6:$C1909,"Crédit")-SUMIFS($E$6:$E1909,$B$6:$B1909,$B1909,$C$6:$C1909,"Remboursement"))</f>
      </c>
    </row>
    <row r="1910" spans="1:8" x14ac:dyDescent="0.25">
      <c r="A1910" s="18"/>
      <c r="B1910" s="12"/>
      <c r="C1910" s="12"/>
      <c r="D1910" s="12"/>
      <c r="E1910" s="13"/>
      <c r="F1910" s="18"/>
      <c r="G1910" s="12"/>
      <c r="H1910" s="14">
        <f>IF(OR($B1910="",$E1910=""),"",SUMIFS($E$6:$E1910,$B$6:$B1910,$B1910,$C$6:$C1910,"Crédit")-SUMIFS($E$6:$E1910,$B$6:$B1910,$B1910,$C$6:$C1910,"Remboursement"))</f>
      </c>
    </row>
    <row r="1911" spans="1:8" x14ac:dyDescent="0.25">
      <c r="A1911" s="18"/>
      <c r="B1911" s="12"/>
      <c r="C1911" s="12"/>
      <c r="D1911" s="12"/>
      <c r="E1911" s="13"/>
      <c r="F1911" s="18"/>
      <c r="G1911" s="12"/>
      <c r="H1911" s="14">
        <f>IF(OR($B1911="",$E1911=""),"",SUMIFS($E$6:$E1911,$B$6:$B1911,$B1911,$C$6:$C1911,"Crédit")-SUMIFS($E$6:$E1911,$B$6:$B1911,$B1911,$C$6:$C1911,"Remboursement"))</f>
      </c>
    </row>
    <row r="1912" spans="1:8" x14ac:dyDescent="0.25">
      <c r="A1912" s="18"/>
      <c r="B1912" s="12"/>
      <c r="C1912" s="12"/>
      <c r="D1912" s="12"/>
      <c r="E1912" s="13"/>
      <c r="F1912" s="18"/>
      <c r="G1912" s="12"/>
      <c r="H1912" s="14">
        <f>IF(OR($B1912="",$E1912=""),"",SUMIFS($E$6:$E1912,$B$6:$B1912,$B1912,$C$6:$C1912,"Crédit")-SUMIFS($E$6:$E1912,$B$6:$B1912,$B1912,$C$6:$C1912,"Remboursement"))</f>
      </c>
    </row>
    <row r="1913" spans="1:8" x14ac:dyDescent="0.25">
      <c r="A1913" s="18"/>
      <c r="B1913" s="12"/>
      <c r="C1913" s="12"/>
      <c r="D1913" s="12"/>
      <c r="E1913" s="13"/>
      <c r="F1913" s="18"/>
      <c r="G1913" s="12"/>
      <c r="H1913" s="14">
        <f>IF(OR($B1913="",$E1913=""),"",SUMIFS($E$6:$E1913,$B$6:$B1913,$B1913,$C$6:$C1913,"Crédit")-SUMIFS($E$6:$E1913,$B$6:$B1913,$B1913,$C$6:$C1913,"Remboursement"))</f>
      </c>
    </row>
    <row r="1914" spans="1:8" x14ac:dyDescent="0.25">
      <c r="A1914" s="18"/>
      <c r="B1914" s="12"/>
      <c r="C1914" s="12"/>
      <c r="D1914" s="12"/>
      <c r="E1914" s="13"/>
      <c r="F1914" s="18"/>
      <c r="G1914" s="12"/>
      <c r="H1914" s="14">
        <f>IF(OR($B1914="",$E1914=""),"",SUMIFS($E$6:$E1914,$B$6:$B1914,$B1914,$C$6:$C1914,"Crédit")-SUMIFS($E$6:$E1914,$B$6:$B1914,$B1914,$C$6:$C1914,"Remboursement"))</f>
      </c>
    </row>
    <row r="1915" spans="1:8" x14ac:dyDescent="0.25">
      <c r="A1915" s="18"/>
      <c r="B1915" s="12"/>
      <c r="C1915" s="12"/>
      <c r="D1915" s="12"/>
      <c r="E1915" s="13"/>
      <c r="F1915" s="18"/>
      <c r="G1915" s="12"/>
      <c r="H1915" s="14">
        <f>IF(OR($B1915="",$E1915=""),"",SUMIFS($E$6:$E1915,$B$6:$B1915,$B1915,$C$6:$C1915,"Crédit")-SUMIFS($E$6:$E1915,$B$6:$B1915,$B1915,$C$6:$C1915,"Remboursement"))</f>
      </c>
    </row>
    <row r="1916" spans="1:8" x14ac:dyDescent="0.25">
      <c r="A1916" s="18"/>
      <c r="B1916" s="12"/>
      <c r="C1916" s="12"/>
      <c r="D1916" s="12"/>
      <c r="E1916" s="13"/>
      <c r="F1916" s="18"/>
      <c r="G1916" s="12"/>
      <c r="H1916" s="14">
        <f>IF(OR($B1916="",$E1916=""),"",SUMIFS($E$6:$E1916,$B$6:$B1916,$B1916,$C$6:$C1916,"Crédit")-SUMIFS($E$6:$E1916,$B$6:$B1916,$B1916,$C$6:$C1916,"Remboursement"))</f>
      </c>
    </row>
    <row r="1917" spans="1:8" x14ac:dyDescent="0.25">
      <c r="A1917" s="18"/>
      <c r="B1917" s="12"/>
      <c r="C1917" s="12"/>
      <c r="D1917" s="12"/>
      <c r="E1917" s="13"/>
      <c r="F1917" s="18"/>
      <c r="G1917" s="12"/>
      <c r="H1917" s="14">
        <f>IF(OR($B1917="",$E1917=""),"",SUMIFS($E$6:$E1917,$B$6:$B1917,$B1917,$C$6:$C1917,"Crédit")-SUMIFS($E$6:$E1917,$B$6:$B1917,$B1917,$C$6:$C1917,"Remboursement"))</f>
      </c>
    </row>
    <row r="1918" spans="1:8" x14ac:dyDescent="0.25">
      <c r="A1918" s="18"/>
      <c r="B1918" s="12"/>
      <c r="C1918" s="12"/>
      <c r="D1918" s="12"/>
      <c r="E1918" s="13"/>
      <c r="F1918" s="18"/>
      <c r="G1918" s="12"/>
      <c r="H1918" s="14">
        <f>IF(OR($B1918="",$E1918=""),"",SUMIFS($E$6:$E1918,$B$6:$B1918,$B1918,$C$6:$C1918,"Crédit")-SUMIFS($E$6:$E1918,$B$6:$B1918,$B1918,$C$6:$C1918,"Remboursement"))</f>
      </c>
    </row>
    <row r="1919" spans="1:8" x14ac:dyDescent="0.25">
      <c r="A1919" s="18"/>
      <c r="B1919" s="12"/>
      <c r="C1919" s="12"/>
      <c r="D1919" s="12"/>
      <c r="E1919" s="13"/>
      <c r="F1919" s="18"/>
      <c r="G1919" s="12"/>
      <c r="H1919" s="14">
        <f>IF(OR($B1919="",$E1919=""),"",SUMIFS($E$6:$E1919,$B$6:$B1919,$B1919,$C$6:$C1919,"Crédit")-SUMIFS($E$6:$E1919,$B$6:$B1919,$B1919,$C$6:$C1919,"Remboursement"))</f>
      </c>
    </row>
    <row r="1920" spans="1:8" x14ac:dyDescent="0.25">
      <c r="A1920" s="18"/>
      <c r="B1920" s="12"/>
      <c r="C1920" s="12"/>
      <c r="D1920" s="12"/>
      <c r="E1920" s="13"/>
      <c r="F1920" s="18"/>
      <c r="G1920" s="12"/>
      <c r="H1920" s="14">
        <f>IF(OR($B1920="",$E1920=""),"",SUMIFS($E$6:$E1920,$B$6:$B1920,$B1920,$C$6:$C1920,"Crédit")-SUMIFS($E$6:$E1920,$B$6:$B1920,$B1920,$C$6:$C1920,"Remboursement"))</f>
      </c>
    </row>
    <row r="1921" spans="1:8" x14ac:dyDescent="0.25">
      <c r="A1921" s="18"/>
      <c r="B1921" s="12"/>
      <c r="C1921" s="12"/>
      <c r="D1921" s="12"/>
      <c r="E1921" s="13"/>
      <c r="F1921" s="18"/>
      <c r="G1921" s="12"/>
      <c r="H1921" s="14">
        <f>IF(OR($B1921="",$E1921=""),"",SUMIFS($E$6:$E1921,$B$6:$B1921,$B1921,$C$6:$C1921,"Crédit")-SUMIFS($E$6:$E1921,$B$6:$B1921,$B1921,$C$6:$C1921,"Remboursement"))</f>
      </c>
    </row>
    <row r="1922" spans="1:8" x14ac:dyDescent="0.25">
      <c r="A1922" s="18"/>
      <c r="B1922" s="12"/>
      <c r="C1922" s="12"/>
      <c r="D1922" s="12"/>
      <c r="E1922" s="13"/>
      <c r="F1922" s="18"/>
      <c r="G1922" s="12"/>
      <c r="H1922" s="14">
        <f>IF(OR($B1922="",$E1922=""),"",SUMIFS($E$6:$E1922,$B$6:$B1922,$B1922,$C$6:$C1922,"Crédit")-SUMIFS($E$6:$E1922,$B$6:$B1922,$B1922,$C$6:$C1922,"Remboursement"))</f>
      </c>
    </row>
    <row r="1923" spans="1:8" x14ac:dyDescent="0.25">
      <c r="A1923" s="18"/>
      <c r="B1923" s="12"/>
      <c r="C1923" s="12"/>
      <c r="D1923" s="12"/>
      <c r="E1923" s="13"/>
      <c r="F1923" s="18"/>
      <c r="G1923" s="12"/>
      <c r="H1923" s="14">
        <f>IF(OR($B1923="",$E1923=""),"",SUMIFS($E$6:$E1923,$B$6:$B1923,$B1923,$C$6:$C1923,"Crédit")-SUMIFS($E$6:$E1923,$B$6:$B1923,$B1923,$C$6:$C1923,"Remboursement"))</f>
      </c>
    </row>
    <row r="1924" spans="1:8" x14ac:dyDescent="0.25">
      <c r="A1924" s="18"/>
      <c r="B1924" s="12"/>
      <c r="C1924" s="12"/>
      <c r="D1924" s="12"/>
      <c r="E1924" s="13"/>
      <c r="F1924" s="18"/>
      <c r="G1924" s="12"/>
      <c r="H1924" s="14">
        <f>IF(OR($B1924="",$E1924=""),"",SUMIFS($E$6:$E1924,$B$6:$B1924,$B1924,$C$6:$C1924,"Crédit")-SUMIFS($E$6:$E1924,$B$6:$B1924,$B1924,$C$6:$C1924,"Remboursement"))</f>
      </c>
    </row>
    <row r="1925" spans="1:8" x14ac:dyDescent="0.25">
      <c r="A1925" s="18"/>
      <c r="B1925" s="12"/>
      <c r="C1925" s="12"/>
      <c r="D1925" s="12"/>
      <c r="E1925" s="13"/>
      <c r="F1925" s="18"/>
      <c r="G1925" s="12"/>
      <c r="H1925" s="14">
        <f>IF(OR($B1925="",$E1925=""),"",SUMIFS($E$6:$E1925,$B$6:$B1925,$B1925,$C$6:$C1925,"Crédit")-SUMIFS($E$6:$E1925,$B$6:$B1925,$B1925,$C$6:$C1925,"Remboursement"))</f>
      </c>
    </row>
    <row r="1926" spans="1:8" x14ac:dyDescent="0.25">
      <c r="A1926" s="18"/>
      <c r="B1926" s="12"/>
      <c r="C1926" s="12"/>
      <c r="D1926" s="12"/>
      <c r="E1926" s="13"/>
      <c r="F1926" s="18"/>
      <c r="G1926" s="12"/>
      <c r="H1926" s="14">
        <f>IF(OR($B1926="",$E1926=""),"",SUMIFS($E$6:$E1926,$B$6:$B1926,$B1926,$C$6:$C1926,"Crédit")-SUMIFS($E$6:$E1926,$B$6:$B1926,$B1926,$C$6:$C1926,"Remboursement"))</f>
      </c>
    </row>
    <row r="1927" spans="1:8" x14ac:dyDescent="0.25">
      <c r="A1927" s="18"/>
      <c r="B1927" s="12"/>
      <c r="C1927" s="12"/>
      <c r="D1927" s="12"/>
      <c r="E1927" s="13"/>
      <c r="F1927" s="18"/>
      <c r="G1927" s="12"/>
      <c r="H1927" s="14">
        <f>IF(OR($B1927="",$E1927=""),"",SUMIFS($E$6:$E1927,$B$6:$B1927,$B1927,$C$6:$C1927,"Crédit")-SUMIFS($E$6:$E1927,$B$6:$B1927,$B1927,$C$6:$C1927,"Remboursement"))</f>
      </c>
    </row>
    <row r="1928" spans="1:8" x14ac:dyDescent="0.25">
      <c r="A1928" s="18"/>
      <c r="B1928" s="12"/>
      <c r="C1928" s="12"/>
      <c r="D1928" s="12"/>
      <c r="E1928" s="13"/>
      <c r="F1928" s="18"/>
      <c r="G1928" s="12"/>
      <c r="H1928" s="14">
        <f>IF(OR($B1928="",$E1928=""),"",SUMIFS($E$6:$E1928,$B$6:$B1928,$B1928,$C$6:$C1928,"Crédit")-SUMIFS($E$6:$E1928,$B$6:$B1928,$B1928,$C$6:$C1928,"Remboursement"))</f>
      </c>
    </row>
    <row r="1929" spans="1:8" x14ac:dyDescent="0.25">
      <c r="A1929" s="18"/>
      <c r="B1929" s="12"/>
      <c r="C1929" s="12"/>
      <c r="D1929" s="12"/>
      <c r="E1929" s="13"/>
      <c r="F1929" s="18"/>
      <c r="G1929" s="12"/>
      <c r="H1929" s="14">
        <f>IF(OR($B1929="",$E1929=""),"",SUMIFS($E$6:$E1929,$B$6:$B1929,$B1929,$C$6:$C1929,"Crédit")-SUMIFS($E$6:$E1929,$B$6:$B1929,$B1929,$C$6:$C1929,"Remboursement"))</f>
      </c>
    </row>
    <row r="1930" spans="1:8" x14ac:dyDescent="0.25">
      <c r="A1930" s="18"/>
      <c r="B1930" s="12"/>
      <c r="C1930" s="12"/>
      <c r="D1930" s="12"/>
      <c r="E1930" s="13"/>
      <c r="F1930" s="18"/>
      <c r="G1930" s="12"/>
      <c r="H1930" s="14">
        <f>IF(OR($B1930="",$E1930=""),"",SUMIFS($E$6:$E1930,$B$6:$B1930,$B1930,$C$6:$C1930,"Crédit")-SUMIFS($E$6:$E1930,$B$6:$B1930,$B1930,$C$6:$C1930,"Remboursement"))</f>
      </c>
    </row>
    <row r="1931" spans="1:8" x14ac:dyDescent="0.25">
      <c r="A1931" s="18"/>
      <c r="B1931" s="12"/>
      <c r="C1931" s="12"/>
      <c r="D1931" s="12"/>
      <c r="E1931" s="13"/>
      <c r="F1931" s="18"/>
      <c r="G1931" s="12"/>
      <c r="H1931" s="14">
        <f>IF(OR($B1931="",$E1931=""),"",SUMIFS($E$6:$E1931,$B$6:$B1931,$B1931,$C$6:$C1931,"Crédit")-SUMIFS($E$6:$E1931,$B$6:$B1931,$B1931,$C$6:$C1931,"Remboursement"))</f>
      </c>
    </row>
    <row r="1932" spans="1:8" x14ac:dyDescent="0.25">
      <c r="A1932" s="18"/>
      <c r="B1932" s="12"/>
      <c r="C1932" s="12"/>
      <c r="D1932" s="12"/>
      <c r="E1932" s="13"/>
      <c r="F1932" s="18"/>
      <c r="G1932" s="12"/>
      <c r="H1932" s="14">
        <f>IF(OR($B1932="",$E1932=""),"",SUMIFS($E$6:$E1932,$B$6:$B1932,$B1932,$C$6:$C1932,"Crédit")-SUMIFS($E$6:$E1932,$B$6:$B1932,$B1932,$C$6:$C1932,"Remboursement"))</f>
      </c>
    </row>
    <row r="1933" spans="1:8" x14ac:dyDescent="0.25">
      <c r="A1933" s="18"/>
      <c r="B1933" s="12"/>
      <c r="C1933" s="12"/>
      <c r="D1933" s="12"/>
      <c r="E1933" s="13"/>
      <c r="F1933" s="18"/>
      <c r="G1933" s="12"/>
      <c r="H1933" s="14">
        <f>IF(OR($B1933="",$E1933=""),"",SUMIFS($E$6:$E1933,$B$6:$B1933,$B1933,$C$6:$C1933,"Crédit")-SUMIFS($E$6:$E1933,$B$6:$B1933,$B1933,$C$6:$C1933,"Remboursement"))</f>
      </c>
    </row>
    <row r="1934" spans="1:8" x14ac:dyDescent="0.25">
      <c r="A1934" s="18"/>
      <c r="B1934" s="12"/>
      <c r="C1934" s="12"/>
      <c r="D1934" s="12"/>
      <c r="E1934" s="13"/>
      <c r="F1934" s="18"/>
      <c r="G1934" s="12"/>
      <c r="H1934" s="14">
        <f>IF(OR($B1934="",$E1934=""),"",SUMIFS($E$6:$E1934,$B$6:$B1934,$B1934,$C$6:$C1934,"Crédit")-SUMIFS($E$6:$E1934,$B$6:$B1934,$B1934,$C$6:$C1934,"Remboursement"))</f>
      </c>
    </row>
    <row r="1935" spans="1:8" x14ac:dyDescent="0.25">
      <c r="A1935" s="18"/>
      <c r="B1935" s="12"/>
      <c r="C1935" s="12"/>
      <c r="D1935" s="12"/>
      <c r="E1935" s="13"/>
      <c r="F1935" s="18"/>
      <c r="G1935" s="12"/>
      <c r="H1935" s="14">
        <f>IF(OR($B1935="",$E1935=""),"",SUMIFS($E$6:$E1935,$B$6:$B1935,$B1935,$C$6:$C1935,"Crédit")-SUMIFS($E$6:$E1935,$B$6:$B1935,$B1935,$C$6:$C1935,"Remboursement"))</f>
      </c>
    </row>
    <row r="1936" spans="1:8" x14ac:dyDescent="0.25">
      <c r="A1936" s="18"/>
      <c r="B1936" s="12"/>
      <c r="C1936" s="12"/>
      <c r="D1936" s="12"/>
      <c r="E1936" s="13"/>
      <c r="F1936" s="18"/>
      <c r="G1936" s="12"/>
      <c r="H1936" s="14">
        <f>IF(OR($B1936="",$E1936=""),"",SUMIFS($E$6:$E1936,$B$6:$B1936,$B1936,$C$6:$C1936,"Crédit")-SUMIFS($E$6:$E1936,$B$6:$B1936,$B1936,$C$6:$C1936,"Remboursement"))</f>
      </c>
    </row>
    <row r="1937" spans="1:8" x14ac:dyDescent="0.25">
      <c r="A1937" s="18"/>
      <c r="B1937" s="12"/>
      <c r="C1937" s="12"/>
      <c r="D1937" s="12"/>
      <c r="E1937" s="13"/>
      <c r="F1937" s="18"/>
      <c r="G1937" s="12"/>
      <c r="H1937" s="14">
        <f>IF(OR($B1937="",$E1937=""),"",SUMIFS($E$6:$E1937,$B$6:$B1937,$B1937,$C$6:$C1937,"Crédit")-SUMIFS($E$6:$E1937,$B$6:$B1937,$B1937,$C$6:$C1937,"Remboursement"))</f>
      </c>
    </row>
    <row r="1938" spans="1:8" x14ac:dyDescent="0.25">
      <c r="A1938" s="18"/>
      <c r="B1938" s="12"/>
      <c r="C1938" s="12"/>
      <c r="D1938" s="12"/>
      <c r="E1938" s="13"/>
      <c r="F1938" s="18"/>
      <c r="G1938" s="12"/>
      <c r="H1938" s="14">
        <f>IF(OR($B1938="",$E1938=""),"",SUMIFS($E$6:$E1938,$B$6:$B1938,$B1938,$C$6:$C1938,"Crédit")-SUMIFS($E$6:$E1938,$B$6:$B1938,$B1938,$C$6:$C1938,"Remboursement"))</f>
      </c>
    </row>
    <row r="1939" spans="1:8" x14ac:dyDescent="0.25">
      <c r="A1939" s="18"/>
      <c r="B1939" s="12"/>
      <c r="C1939" s="12"/>
      <c r="D1939" s="12"/>
      <c r="E1939" s="13"/>
      <c r="F1939" s="18"/>
      <c r="G1939" s="12"/>
      <c r="H1939" s="14">
        <f>IF(OR($B1939="",$E1939=""),"",SUMIFS($E$6:$E1939,$B$6:$B1939,$B1939,$C$6:$C1939,"Crédit")-SUMIFS($E$6:$E1939,$B$6:$B1939,$B1939,$C$6:$C1939,"Remboursement"))</f>
      </c>
    </row>
    <row r="1940" spans="1:8" x14ac:dyDescent="0.25">
      <c r="A1940" s="18"/>
      <c r="B1940" s="12"/>
      <c r="C1940" s="12"/>
      <c r="D1940" s="12"/>
      <c r="E1940" s="13"/>
      <c r="F1940" s="18"/>
      <c r="G1940" s="12"/>
      <c r="H1940" s="14">
        <f>IF(OR($B1940="",$E1940=""),"",SUMIFS($E$6:$E1940,$B$6:$B1940,$B1940,$C$6:$C1940,"Crédit")-SUMIFS($E$6:$E1940,$B$6:$B1940,$B1940,$C$6:$C1940,"Remboursement"))</f>
      </c>
    </row>
    <row r="1941" spans="1:8" x14ac:dyDescent="0.25">
      <c r="A1941" s="18"/>
      <c r="B1941" s="12"/>
      <c r="C1941" s="12"/>
      <c r="D1941" s="12"/>
      <c r="E1941" s="13"/>
      <c r="F1941" s="18"/>
      <c r="G1941" s="12"/>
      <c r="H1941" s="14">
        <f>IF(OR($B1941="",$E1941=""),"",SUMIFS($E$6:$E1941,$B$6:$B1941,$B1941,$C$6:$C1941,"Crédit")-SUMIFS($E$6:$E1941,$B$6:$B1941,$B1941,$C$6:$C1941,"Remboursement"))</f>
      </c>
    </row>
    <row r="1942" spans="1:8" x14ac:dyDescent="0.25">
      <c r="A1942" s="18"/>
      <c r="B1942" s="12"/>
      <c r="C1942" s="12"/>
      <c r="D1942" s="12"/>
      <c r="E1942" s="13"/>
      <c r="F1942" s="18"/>
      <c r="G1942" s="12"/>
      <c r="H1942" s="14">
        <f>IF(OR($B1942="",$E1942=""),"",SUMIFS($E$6:$E1942,$B$6:$B1942,$B1942,$C$6:$C1942,"Crédit")-SUMIFS($E$6:$E1942,$B$6:$B1942,$B1942,$C$6:$C1942,"Remboursement"))</f>
      </c>
    </row>
    <row r="1943" spans="1:8" x14ac:dyDescent="0.25">
      <c r="A1943" s="18"/>
      <c r="B1943" s="12"/>
      <c r="C1943" s="12"/>
      <c r="D1943" s="12"/>
      <c r="E1943" s="13"/>
      <c r="F1943" s="18"/>
      <c r="G1943" s="12"/>
      <c r="H1943" s="14">
        <f>IF(OR($B1943="",$E1943=""),"",SUMIFS($E$6:$E1943,$B$6:$B1943,$B1943,$C$6:$C1943,"Crédit")-SUMIFS($E$6:$E1943,$B$6:$B1943,$B1943,$C$6:$C1943,"Remboursement"))</f>
      </c>
    </row>
    <row r="1944" spans="1:8" x14ac:dyDescent="0.25">
      <c r="A1944" s="18"/>
      <c r="B1944" s="12"/>
      <c r="C1944" s="12"/>
      <c r="D1944" s="12"/>
      <c r="E1944" s="13"/>
      <c r="F1944" s="18"/>
      <c r="G1944" s="12"/>
      <c r="H1944" s="14">
        <f>IF(OR($B1944="",$E1944=""),"",SUMIFS($E$6:$E1944,$B$6:$B1944,$B1944,$C$6:$C1944,"Crédit")-SUMIFS($E$6:$E1944,$B$6:$B1944,$B1944,$C$6:$C1944,"Remboursement"))</f>
      </c>
    </row>
    <row r="1945" spans="1:8" x14ac:dyDescent="0.25">
      <c r="A1945" s="18"/>
      <c r="B1945" s="12"/>
      <c r="C1945" s="12"/>
      <c r="D1945" s="12"/>
      <c r="E1945" s="13"/>
      <c r="F1945" s="18"/>
      <c r="G1945" s="12"/>
      <c r="H1945" s="14">
        <f>IF(OR($B1945="",$E1945=""),"",SUMIFS($E$6:$E1945,$B$6:$B1945,$B1945,$C$6:$C1945,"Crédit")-SUMIFS($E$6:$E1945,$B$6:$B1945,$B1945,$C$6:$C1945,"Remboursement"))</f>
      </c>
    </row>
    <row r="1946" spans="1:8" x14ac:dyDescent="0.25">
      <c r="A1946" s="18"/>
      <c r="B1946" s="12"/>
      <c r="C1946" s="12"/>
      <c r="D1946" s="12"/>
      <c r="E1946" s="13"/>
      <c r="F1946" s="18"/>
      <c r="G1946" s="12"/>
      <c r="H1946" s="14">
        <f>IF(OR($B1946="",$E1946=""),"",SUMIFS($E$6:$E1946,$B$6:$B1946,$B1946,$C$6:$C1946,"Crédit")-SUMIFS($E$6:$E1946,$B$6:$B1946,$B1946,$C$6:$C1946,"Remboursement"))</f>
      </c>
    </row>
    <row r="1947" spans="1:8" x14ac:dyDescent="0.25">
      <c r="A1947" s="18"/>
      <c r="B1947" s="12"/>
      <c r="C1947" s="12"/>
      <c r="D1947" s="12"/>
      <c r="E1947" s="13"/>
      <c r="F1947" s="18"/>
      <c r="G1947" s="12"/>
      <c r="H1947" s="14">
        <f>IF(OR($B1947="",$E1947=""),"",SUMIFS($E$6:$E1947,$B$6:$B1947,$B1947,$C$6:$C1947,"Crédit")-SUMIFS($E$6:$E1947,$B$6:$B1947,$B1947,$C$6:$C1947,"Remboursement"))</f>
      </c>
    </row>
    <row r="1948" spans="1:8" x14ac:dyDescent="0.25">
      <c r="A1948" s="18"/>
      <c r="B1948" s="12"/>
      <c r="C1948" s="12"/>
      <c r="D1948" s="12"/>
      <c r="E1948" s="13"/>
      <c r="F1948" s="18"/>
      <c r="G1948" s="12"/>
      <c r="H1948" s="14">
        <f>IF(OR($B1948="",$E1948=""),"",SUMIFS($E$6:$E1948,$B$6:$B1948,$B1948,$C$6:$C1948,"Crédit")-SUMIFS($E$6:$E1948,$B$6:$B1948,$B1948,$C$6:$C1948,"Remboursement"))</f>
      </c>
    </row>
    <row r="1949" spans="1:8" x14ac:dyDescent="0.25">
      <c r="A1949" s="18"/>
      <c r="B1949" s="12"/>
      <c r="C1949" s="12"/>
      <c r="D1949" s="12"/>
      <c r="E1949" s="13"/>
      <c r="F1949" s="18"/>
      <c r="G1949" s="12"/>
      <c r="H1949" s="14">
        <f>IF(OR($B1949="",$E1949=""),"",SUMIFS($E$6:$E1949,$B$6:$B1949,$B1949,$C$6:$C1949,"Crédit")-SUMIFS($E$6:$E1949,$B$6:$B1949,$B1949,$C$6:$C1949,"Remboursement"))</f>
      </c>
    </row>
    <row r="1950" spans="1:8" x14ac:dyDescent="0.25">
      <c r="A1950" s="18"/>
      <c r="B1950" s="12"/>
      <c r="C1950" s="12"/>
      <c r="D1950" s="12"/>
      <c r="E1950" s="13"/>
      <c r="F1950" s="18"/>
      <c r="G1950" s="12"/>
      <c r="H1950" s="14">
        <f>IF(OR($B1950="",$E1950=""),"",SUMIFS($E$6:$E1950,$B$6:$B1950,$B1950,$C$6:$C1950,"Crédit")-SUMIFS($E$6:$E1950,$B$6:$B1950,$B1950,$C$6:$C1950,"Remboursement"))</f>
      </c>
    </row>
    <row r="1951" spans="1:8" x14ac:dyDescent="0.25">
      <c r="A1951" s="18"/>
      <c r="B1951" s="12"/>
      <c r="C1951" s="12"/>
      <c r="D1951" s="12"/>
      <c r="E1951" s="13"/>
      <c r="F1951" s="18"/>
      <c r="G1951" s="12"/>
      <c r="H1951" s="14">
        <f>IF(OR($B1951="",$E1951=""),"",SUMIFS($E$6:$E1951,$B$6:$B1951,$B1951,$C$6:$C1951,"Crédit")-SUMIFS($E$6:$E1951,$B$6:$B1951,$B1951,$C$6:$C1951,"Remboursement"))</f>
      </c>
    </row>
    <row r="1952" spans="1:8" x14ac:dyDescent="0.25">
      <c r="A1952" s="18"/>
      <c r="B1952" s="12"/>
      <c r="C1952" s="12"/>
      <c r="D1952" s="12"/>
      <c r="E1952" s="13"/>
      <c r="F1952" s="18"/>
      <c r="G1952" s="12"/>
      <c r="H1952" s="14">
        <f>IF(OR($B1952="",$E1952=""),"",SUMIFS($E$6:$E1952,$B$6:$B1952,$B1952,$C$6:$C1952,"Crédit")-SUMIFS($E$6:$E1952,$B$6:$B1952,$B1952,$C$6:$C1952,"Remboursement"))</f>
      </c>
    </row>
    <row r="1953" spans="1:8" x14ac:dyDescent="0.25">
      <c r="A1953" s="18"/>
      <c r="B1953" s="12"/>
      <c r="C1953" s="12"/>
      <c r="D1953" s="12"/>
      <c r="E1953" s="13"/>
      <c r="F1953" s="18"/>
      <c r="G1953" s="12"/>
      <c r="H1953" s="14">
        <f>IF(OR($B1953="",$E1953=""),"",SUMIFS($E$6:$E1953,$B$6:$B1953,$B1953,$C$6:$C1953,"Crédit")-SUMIFS($E$6:$E1953,$B$6:$B1953,$B1953,$C$6:$C1953,"Remboursement"))</f>
      </c>
    </row>
    <row r="1954" spans="1:8" x14ac:dyDescent="0.25">
      <c r="A1954" s="18"/>
      <c r="B1954" s="12"/>
      <c r="C1954" s="12"/>
      <c r="D1954" s="12"/>
      <c r="E1954" s="13"/>
      <c r="F1954" s="18"/>
      <c r="G1954" s="12"/>
      <c r="H1954" s="14">
        <f>IF(OR($B1954="",$E1954=""),"",SUMIFS($E$6:$E1954,$B$6:$B1954,$B1954,$C$6:$C1954,"Crédit")-SUMIFS($E$6:$E1954,$B$6:$B1954,$B1954,$C$6:$C1954,"Remboursement"))</f>
      </c>
    </row>
    <row r="1955" spans="1:8" x14ac:dyDescent="0.25">
      <c r="A1955" s="18"/>
      <c r="B1955" s="12"/>
      <c r="C1955" s="12"/>
      <c r="D1955" s="12"/>
      <c r="E1955" s="13"/>
      <c r="F1955" s="18"/>
      <c r="G1955" s="12"/>
      <c r="H1955" s="14">
        <f>IF(OR($B1955="",$E1955=""),"",SUMIFS($E$6:$E1955,$B$6:$B1955,$B1955,$C$6:$C1955,"Crédit")-SUMIFS($E$6:$E1955,$B$6:$B1955,$B1955,$C$6:$C1955,"Remboursement"))</f>
      </c>
    </row>
    <row r="1956" spans="1:8" x14ac:dyDescent="0.25">
      <c r="A1956" s="18"/>
      <c r="B1956" s="12"/>
      <c r="C1956" s="12"/>
      <c r="D1956" s="12"/>
      <c r="E1956" s="13"/>
      <c r="F1956" s="18"/>
      <c r="G1956" s="12"/>
      <c r="H1956" s="14">
        <f>IF(OR($B1956="",$E1956=""),"",SUMIFS($E$6:$E1956,$B$6:$B1956,$B1956,$C$6:$C1956,"Crédit")-SUMIFS($E$6:$E1956,$B$6:$B1956,$B1956,$C$6:$C1956,"Remboursement"))</f>
      </c>
    </row>
    <row r="1957" spans="1:8" x14ac:dyDescent="0.25">
      <c r="A1957" s="18"/>
      <c r="B1957" s="12"/>
      <c r="C1957" s="12"/>
      <c r="D1957" s="12"/>
      <c r="E1957" s="13"/>
      <c r="F1957" s="18"/>
      <c r="G1957" s="12"/>
      <c r="H1957" s="14">
        <f>IF(OR($B1957="",$E1957=""),"",SUMIFS($E$6:$E1957,$B$6:$B1957,$B1957,$C$6:$C1957,"Crédit")-SUMIFS($E$6:$E1957,$B$6:$B1957,$B1957,$C$6:$C1957,"Remboursement"))</f>
      </c>
    </row>
    <row r="1958" spans="1:8" x14ac:dyDescent="0.25">
      <c r="A1958" s="18"/>
      <c r="B1958" s="12"/>
      <c r="C1958" s="12"/>
      <c r="D1958" s="12"/>
      <c r="E1958" s="13"/>
      <c r="F1958" s="18"/>
      <c r="G1958" s="12"/>
      <c r="H1958" s="14">
        <f>IF(OR($B1958="",$E1958=""),"",SUMIFS($E$6:$E1958,$B$6:$B1958,$B1958,$C$6:$C1958,"Crédit")-SUMIFS($E$6:$E1958,$B$6:$B1958,$B1958,$C$6:$C1958,"Remboursement"))</f>
      </c>
    </row>
    <row r="1959" spans="1:8" x14ac:dyDescent="0.25">
      <c r="A1959" s="18"/>
      <c r="B1959" s="12"/>
      <c r="C1959" s="12"/>
      <c r="D1959" s="12"/>
      <c r="E1959" s="13"/>
      <c r="F1959" s="18"/>
      <c r="G1959" s="12"/>
      <c r="H1959" s="14">
        <f>IF(OR($B1959="",$E1959=""),"",SUMIFS($E$6:$E1959,$B$6:$B1959,$B1959,$C$6:$C1959,"Crédit")-SUMIFS($E$6:$E1959,$B$6:$B1959,$B1959,$C$6:$C1959,"Remboursement"))</f>
      </c>
    </row>
    <row r="1960" spans="1:8" x14ac:dyDescent="0.25">
      <c r="A1960" s="18"/>
      <c r="B1960" s="12"/>
      <c r="C1960" s="12"/>
      <c r="D1960" s="12"/>
      <c r="E1960" s="13"/>
      <c r="F1960" s="18"/>
      <c r="G1960" s="12"/>
      <c r="H1960" s="14">
        <f>IF(OR($B1960="",$E1960=""),"",SUMIFS($E$6:$E1960,$B$6:$B1960,$B1960,$C$6:$C1960,"Crédit")-SUMIFS($E$6:$E1960,$B$6:$B1960,$B1960,$C$6:$C1960,"Remboursement"))</f>
      </c>
    </row>
    <row r="1961" spans="1:8" x14ac:dyDescent="0.25">
      <c r="A1961" s="18"/>
      <c r="B1961" s="12"/>
      <c r="C1961" s="12"/>
      <c r="D1961" s="12"/>
      <c r="E1961" s="13"/>
      <c r="F1961" s="18"/>
      <c r="G1961" s="12"/>
      <c r="H1961" s="14">
        <f>IF(OR($B1961="",$E1961=""),"",SUMIFS($E$6:$E1961,$B$6:$B1961,$B1961,$C$6:$C1961,"Crédit")-SUMIFS($E$6:$E1961,$B$6:$B1961,$B1961,$C$6:$C1961,"Remboursement"))</f>
      </c>
    </row>
    <row r="1962" spans="1:8" x14ac:dyDescent="0.25">
      <c r="A1962" s="18"/>
      <c r="B1962" s="12"/>
      <c r="C1962" s="12"/>
      <c r="D1962" s="12"/>
      <c r="E1962" s="13"/>
      <c r="F1962" s="18"/>
      <c r="G1962" s="12"/>
      <c r="H1962" s="14">
        <f>IF(OR($B1962="",$E1962=""),"",SUMIFS($E$6:$E1962,$B$6:$B1962,$B1962,$C$6:$C1962,"Crédit")-SUMIFS($E$6:$E1962,$B$6:$B1962,$B1962,$C$6:$C1962,"Remboursement"))</f>
      </c>
    </row>
    <row r="1963" spans="1:8" x14ac:dyDescent="0.25">
      <c r="A1963" s="18"/>
      <c r="B1963" s="12"/>
      <c r="C1963" s="12"/>
      <c r="D1963" s="12"/>
      <c r="E1963" s="13"/>
      <c r="F1963" s="18"/>
      <c r="G1963" s="12"/>
      <c r="H1963" s="14">
        <f>IF(OR($B1963="",$E1963=""),"",SUMIFS($E$6:$E1963,$B$6:$B1963,$B1963,$C$6:$C1963,"Crédit")-SUMIFS($E$6:$E1963,$B$6:$B1963,$B1963,$C$6:$C1963,"Remboursement"))</f>
      </c>
    </row>
    <row r="1964" spans="1:8" x14ac:dyDescent="0.25">
      <c r="A1964" s="18"/>
      <c r="B1964" s="12"/>
      <c r="C1964" s="12"/>
      <c r="D1964" s="12"/>
      <c r="E1964" s="13"/>
      <c r="F1964" s="18"/>
      <c r="G1964" s="12"/>
      <c r="H1964" s="14">
        <f>IF(OR($B1964="",$E1964=""),"",SUMIFS($E$6:$E1964,$B$6:$B1964,$B1964,$C$6:$C1964,"Crédit")-SUMIFS($E$6:$E1964,$B$6:$B1964,$B1964,$C$6:$C1964,"Remboursement"))</f>
      </c>
    </row>
    <row r="1965" spans="1:8" x14ac:dyDescent="0.25">
      <c r="A1965" s="18"/>
      <c r="B1965" s="12"/>
      <c r="C1965" s="12"/>
      <c r="D1965" s="12"/>
      <c r="E1965" s="13"/>
      <c r="F1965" s="18"/>
      <c r="G1965" s="12"/>
      <c r="H1965" s="14">
        <f>IF(OR($B1965="",$E1965=""),"",SUMIFS($E$6:$E1965,$B$6:$B1965,$B1965,$C$6:$C1965,"Crédit")-SUMIFS($E$6:$E1965,$B$6:$B1965,$B1965,$C$6:$C1965,"Remboursement"))</f>
      </c>
    </row>
    <row r="1966" spans="1:8" x14ac:dyDescent="0.25">
      <c r="A1966" s="18"/>
      <c r="B1966" s="12"/>
      <c r="C1966" s="12"/>
      <c r="D1966" s="12"/>
      <c r="E1966" s="13"/>
      <c r="F1966" s="18"/>
      <c r="G1966" s="12"/>
      <c r="H1966" s="14">
        <f>IF(OR($B1966="",$E1966=""),"",SUMIFS($E$6:$E1966,$B$6:$B1966,$B1966,$C$6:$C1966,"Crédit")-SUMIFS($E$6:$E1966,$B$6:$B1966,$B1966,$C$6:$C1966,"Remboursement"))</f>
      </c>
    </row>
    <row r="1967" spans="1:8" x14ac:dyDescent="0.25">
      <c r="A1967" s="18"/>
      <c r="B1967" s="12"/>
      <c r="C1967" s="12"/>
      <c r="D1967" s="12"/>
      <c r="E1967" s="13"/>
      <c r="F1967" s="18"/>
      <c r="G1967" s="12"/>
      <c r="H1967" s="14">
        <f>IF(OR($B1967="",$E1967=""),"",SUMIFS($E$6:$E1967,$B$6:$B1967,$B1967,$C$6:$C1967,"Crédit")-SUMIFS($E$6:$E1967,$B$6:$B1967,$B1967,$C$6:$C1967,"Remboursement"))</f>
      </c>
    </row>
    <row r="1968" spans="1:8" x14ac:dyDescent="0.25">
      <c r="A1968" s="18"/>
      <c r="B1968" s="12"/>
      <c r="C1968" s="12"/>
      <c r="D1968" s="12"/>
      <c r="E1968" s="13"/>
      <c r="F1968" s="18"/>
      <c r="G1968" s="12"/>
      <c r="H1968" s="14">
        <f>IF(OR($B1968="",$E1968=""),"",SUMIFS($E$6:$E1968,$B$6:$B1968,$B1968,$C$6:$C1968,"Crédit")-SUMIFS($E$6:$E1968,$B$6:$B1968,$B1968,$C$6:$C1968,"Remboursement"))</f>
      </c>
    </row>
    <row r="1969" spans="1:8" x14ac:dyDescent="0.25">
      <c r="A1969" s="18"/>
      <c r="B1969" s="12"/>
      <c r="C1969" s="12"/>
      <c r="D1969" s="12"/>
      <c r="E1969" s="13"/>
      <c r="F1969" s="18"/>
      <c r="G1969" s="12"/>
      <c r="H1969" s="14">
        <f>IF(OR($B1969="",$E1969=""),"",SUMIFS($E$6:$E1969,$B$6:$B1969,$B1969,$C$6:$C1969,"Crédit")-SUMIFS($E$6:$E1969,$B$6:$B1969,$B1969,$C$6:$C1969,"Remboursement"))</f>
      </c>
    </row>
    <row r="1970" spans="1:8" x14ac:dyDescent="0.25">
      <c r="A1970" s="18"/>
      <c r="B1970" s="12"/>
      <c r="C1970" s="12"/>
      <c r="D1970" s="12"/>
      <c r="E1970" s="13"/>
      <c r="F1970" s="18"/>
      <c r="G1970" s="12"/>
      <c r="H1970" s="14">
        <f>IF(OR($B1970="",$E1970=""),"",SUMIFS($E$6:$E1970,$B$6:$B1970,$B1970,$C$6:$C1970,"Crédit")-SUMIFS($E$6:$E1970,$B$6:$B1970,$B1970,$C$6:$C1970,"Remboursement"))</f>
      </c>
    </row>
    <row r="1971" spans="1:8" x14ac:dyDescent="0.25">
      <c r="A1971" s="18"/>
      <c r="B1971" s="12"/>
      <c r="C1971" s="12"/>
      <c r="D1971" s="12"/>
      <c r="E1971" s="13"/>
      <c r="F1971" s="18"/>
      <c r="G1971" s="12"/>
      <c r="H1971" s="14">
        <f>IF(OR($B1971="",$E1971=""),"",SUMIFS($E$6:$E1971,$B$6:$B1971,$B1971,$C$6:$C1971,"Crédit")-SUMIFS($E$6:$E1971,$B$6:$B1971,$B1971,$C$6:$C1971,"Remboursement"))</f>
      </c>
    </row>
    <row r="1972" spans="1:8" x14ac:dyDescent="0.25">
      <c r="A1972" s="18"/>
      <c r="B1972" s="12"/>
      <c r="C1972" s="12"/>
      <c r="D1972" s="12"/>
      <c r="E1972" s="13"/>
      <c r="F1972" s="18"/>
      <c r="G1972" s="12"/>
      <c r="H1972" s="14">
        <f>IF(OR($B1972="",$E1972=""),"",SUMIFS($E$6:$E1972,$B$6:$B1972,$B1972,$C$6:$C1972,"Crédit")-SUMIFS($E$6:$E1972,$B$6:$B1972,$B1972,$C$6:$C1972,"Remboursement"))</f>
      </c>
    </row>
    <row r="1973" spans="1:8" x14ac:dyDescent="0.25">
      <c r="A1973" s="18"/>
      <c r="B1973" s="12"/>
      <c r="C1973" s="12"/>
      <c r="D1973" s="12"/>
      <c r="E1973" s="13"/>
      <c r="F1973" s="18"/>
      <c r="G1973" s="12"/>
      <c r="H1973" s="14">
        <f>IF(OR($B1973="",$E1973=""),"",SUMIFS($E$6:$E1973,$B$6:$B1973,$B1973,$C$6:$C1973,"Crédit")-SUMIFS($E$6:$E1973,$B$6:$B1973,$B1973,$C$6:$C1973,"Remboursement"))</f>
      </c>
    </row>
    <row r="1974" spans="1:8" x14ac:dyDescent="0.25">
      <c r="A1974" s="18"/>
      <c r="B1974" s="12"/>
      <c r="C1974" s="12"/>
      <c r="D1974" s="12"/>
      <c r="E1974" s="13"/>
      <c r="F1974" s="18"/>
      <c r="G1974" s="12"/>
      <c r="H1974" s="14">
        <f>IF(OR($B1974="",$E1974=""),"",SUMIFS($E$6:$E1974,$B$6:$B1974,$B1974,$C$6:$C1974,"Crédit")-SUMIFS($E$6:$E1974,$B$6:$B1974,$B1974,$C$6:$C1974,"Remboursement"))</f>
      </c>
    </row>
    <row r="1975" spans="1:8" x14ac:dyDescent="0.25">
      <c r="A1975" s="18"/>
      <c r="B1975" s="12"/>
      <c r="C1975" s="12"/>
      <c r="D1975" s="12"/>
      <c r="E1975" s="13"/>
      <c r="F1975" s="18"/>
      <c r="G1975" s="12"/>
      <c r="H1975" s="14">
        <f>IF(OR($B1975="",$E1975=""),"",SUMIFS($E$6:$E1975,$B$6:$B1975,$B1975,$C$6:$C1975,"Crédit")-SUMIFS($E$6:$E1975,$B$6:$B1975,$B1975,$C$6:$C1975,"Remboursement"))</f>
      </c>
    </row>
    <row r="1976" spans="1:8" x14ac:dyDescent="0.25">
      <c r="A1976" s="18"/>
      <c r="B1976" s="12"/>
      <c r="C1976" s="12"/>
      <c r="D1976" s="12"/>
      <c r="E1976" s="13"/>
      <c r="F1976" s="18"/>
      <c r="G1976" s="12"/>
      <c r="H1976" s="14">
        <f>IF(OR($B1976="",$E1976=""),"",SUMIFS($E$6:$E1976,$B$6:$B1976,$B1976,$C$6:$C1976,"Crédit")-SUMIFS($E$6:$E1976,$B$6:$B1976,$B1976,$C$6:$C1976,"Remboursement"))</f>
      </c>
    </row>
    <row r="1977" spans="1:8" x14ac:dyDescent="0.25">
      <c r="A1977" s="18"/>
      <c r="B1977" s="12"/>
      <c r="C1977" s="12"/>
      <c r="D1977" s="12"/>
      <c r="E1977" s="13"/>
      <c r="F1977" s="18"/>
      <c r="G1977" s="12"/>
      <c r="H1977" s="14">
        <f>IF(OR($B1977="",$E1977=""),"",SUMIFS($E$6:$E1977,$B$6:$B1977,$B1977,$C$6:$C1977,"Crédit")-SUMIFS($E$6:$E1977,$B$6:$B1977,$B1977,$C$6:$C1977,"Remboursement"))</f>
      </c>
    </row>
    <row r="1978" spans="1:8" x14ac:dyDescent="0.25">
      <c r="A1978" s="18"/>
      <c r="B1978" s="12"/>
      <c r="C1978" s="12"/>
      <c r="D1978" s="12"/>
      <c r="E1978" s="13"/>
      <c r="F1978" s="18"/>
      <c r="G1978" s="12"/>
      <c r="H1978" s="14">
        <f>IF(OR($B1978="",$E1978=""),"",SUMIFS($E$6:$E1978,$B$6:$B1978,$B1978,$C$6:$C1978,"Crédit")-SUMIFS($E$6:$E1978,$B$6:$B1978,$B1978,$C$6:$C1978,"Remboursement"))</f>
      </c>
    </row>
    <row r="1979" spans="1:8" x14ac:dyDescent="0.25">
      <c r="A1979" s="18"/>
      <c r="B1979" s="12"/>
      <c r="C1979" s="12"/>
      <c r="D1979" s="12"/>
      <c r="E1979" s="13"/>
      <c r="F1979" s="18"/>
      <c r="G1979" s="12"/>
      <c r="H1979" s="14">
        <f>IF(OR($B1979="",$E1979=""),"",SUMIFS($E$6:$E1979,$B$6:$B1979,$B1979,$C$6:$C1979,"Crédit")-SUMIFS($E$6:$E1979,$B$6:$B1979,$B1979,$C$6:$C1979,"Remboursement"))</f>
      </c>
    </row>
    <row r="1980" spans="1:8" x14ac:dyDescent="0.25">
      <c r="A1980" s="18"/>
      <c r="B1980" s="12"/>
      <c r="C1980" s="12"/>
      <c r="D1980" s="12"/>
      <c r="E1980" s="13"/>
      <c r="F1980" s="18"/>
      <c r="G1980" s="12"/>
      <c r="H1980" s="14">
        <f>IF(OR($B1980="",$E1980=""),"",SUMIFS($E$6:$E1980,$B$6:$B1980,$B1980,$C$6:$C1980,"Crédit")-SUMIFS($E$6:$E1980,$B$6:$B1980,$B1980,$C$6:$C1980,"Remboursement"))</f>
      </c>
    </row>
    <row r="1981" spans="1:8" x14ac:dyDescent="0.25">
      <c r="A1981" s="18"/>
      <c r="B1981" s="12"/>
      <c r="C1981" s="12"/>
      <c r="D1981" s="12"/>
      <c r="E1981" s="13"/>
      <c r="F1981" s="18"/>
      <c r="G1981" s="12"/>
      <c r="H1981" s="14">
        <f>IF(OR($B1981="",$E1981=""),"",SUMIFS($E$6:$E1981,$B$6:$B1981,$B1981,$C$6:$C1981,"Crédit")-SUMIFS($E$6:$E1981,$B$6:$B1981,$B1981,$C$6:$C1981,"Remboursement"))</f>
      </c>
    </row>
    <row r="1982" spans="1:8" x14ac:dyDescent="0.25">
      <c r="A1982" s="18"/>
      <c r="B1982" s="12"/>
      <c r="C1982" s="12"/>
      <c r="D1982" s="12"/>
      <c r="E1982" s="13"/>
      <c r="F1982" s="18"/>
      <c r="G1982" s="12"/>
      <c r="H1982" s="14">
        <f>IF(OR($B1982="",$E1982=""),"",SUMIFS($E$6:$E1982,$B$6:$B1982,$B1982,$C$6:$C1982,"Crédit")-SUMIFS($E$6:$E1982,$B$6:$B1982,$B1982,$C$6:$C1982,"Remboursement"))</f>
      </c>
    </row>
    <row r="1983" spans="1:8" x14ac:dyDescent="0.25">
      <c r="A1983" s="18"/>
      <c r="B1983" s="12"/>
      <c r="C1983" s="12"/>
      <c r="D1983" s="12"/>
      <c r="E1983" s="13"/>
      <c r="F1983" s="18"/>
      <c r="G1983" s="12"/>
      <c r="H1983" s="14">
        <f>IF(OR($B1983="",$E1983=""),"",SUMIFS($E$6:$E1983,$B$6:$B1983,$B1983,$C$6:$C1983,"Crédit")-SUMIFS($E$6:$E1983,$B$6:$B1983,$B1983,$C$6:$C1983,"Remboursement"))</f>
      </c>
    </row>
    <row r="1984" spans="1:8" x14ac:dyDescent="0.25">
      <c r="A1984" s="18"/>
      <c r="B1984" s="12"/>
      <c r="C1984" s="12"/>
      <c r="D1984" s="12"/>
      <c r="E1984" s="13"/>
      <c r="F1984" s="18"/>
      <c r="G1984" s="12"/>
      <c r="H1984" s="14">
        <f>IF(OR($B1984="",$E1984=""),"",SUMIFS($E$6:$E1984,$B$6:$B1984,$B1984,$C$6:$C1984,"Crédit")-SUMIFS($E$6:$E1984,$B$6:$B1984,$B1984,$C$6:$C1984,"Remboursement"))</f>
      </c>
    </row>
    <row r="1985" spans="1:8" x14ac:dyDescent="0.25">
      <c r="A1985" s="18"/>
      <c r="B1985" s="12"/>
      <c r="C1985" s="12"/>
      <c r="D1985" s="12"/>
      <c r="E1985" s="13"/>
      <c r="F1985" s="18"/>
      <c r="G1985" s="12"/>
      <c r="H1985" s="14">
        <f>IF(OR($B1985="",$E1985=""),"",SUMIFS($E$6:$E1985,$B$6:$B1985,$B1985,$C$6:$C1985,"Crédit")-SUMIFS($E$6:$E1985,$B$6:$B1985,$B1985,$C$6:$C1985,"Remboursement"))</f>
      </c>
    </row>
    <row r="1986" spans="1:8" x14ac:dyDescent="0.25">
      <c r="A1986" s="18"/>
      <c r="B1986" s="12"/>
      <c r="C1986" s="12"/>
      <c r="D1986" s="12"/>
      <c r="E1986" s="13"/>
      <c r="F1986" s="18"/>
      <c r="G1986" s="12"/>
      <c r="H1986" s="14">
        <f>IF(OR($B1986="",$E1986=""),"",SUMIFS($E$6:$E1986,$B$6:$B1986,$B1986,$C$6:$C1986,"Crédit")-SUMIFS($E$6:$E1986,$B$6:$B1986,$B1986,$C$6:$C1986,"Remboursement"))</f>
      </c>
    </row>
    <row r="1987" spans="1:8" x14ac:dyDescent="0.25">
      <c r="A1987" s="18"/>
      <c r="B1987" s="12"/>
      <c r="C1987" s="12"/>
      <c r="D1987" s="12"/>
      <c r="E1987" s="13"/>
      <c r="F1987" s="18"/>
      <c r="G1987" s="12"/>
      <c r="H1987" s="14">
        <f>IF(OR($B1987="",$E1987=""),"",SUMIFS($E$6:$E1987,$B$6:$B1987,$B1987,$C$6:$C1987,"Crédit")-SUMIFS($E$6:$E1987,$B$6:$B1987,$B1987,$C$6:$C1987,"Remboursement"))</f>
      </c>
    </row>
    <row r="1988" spans="1:8" x14ac:dyDescent="0.25">
      <c r="A1988" s="18"/>
      <c r="B1988" s="12"/>
      <c r="C1988" s="12"/>
      <c r="D1988" s="12"/>
      <c r="E1988" s="13"/>
      <c r="F1988" s="18"/>
      <c r="G1988" s="12"/>
      <c r="H1988" s="14">
        <f>IF(OR($B1988="",$E1988=""),"",SUMIFS($E$6:$E1988,$B$6:$B1988,$B1988,$C$6:$C1988,"Crédit")-SUMIFS($E$6:$E1988,$B$6:$B1988,$B1988,$C$6:$C1988,"Remboursement"))</f>
      </c>
    </row>
    <row r="1989" spans="1:8" x14ac:dyDescent="0.25">
      <c r="A1989" s="18"/>
      <c r="B1989" s="12"/>
      <c r="C1989" s="12"/>
      <c r="D1989" s="12"/>
      <c r="E1989" s="13"/>
      <c r="F1989" s="18"/>
      <c r="G1989" s="12"/>
      <c r="H1989" s="14">
        <f>IF(OR($B1989="",$E1989=""),"",SUMIFS($E$6:$E1989,$B$6:$B1989,$B1989,$C$6:$C1989,"Crédit")-SUMIFS($E$6:$E1989,$B$6:$B1989,$B1989,$C$6:$C1989,"Remboursement"))</f>
      </c>
    </row>
    <row r="1990" spans="1:8" x14ac:dyDescent="0.25">
      <c r="A1990" s="18"/>
      <c r="B1990" s="12"/>
      <c r="C1990" s="12"/>
      <c r="D1990" s="12"/>
      <c r="E1990" s="13"/>
      <c r="F1990" s="18"/>
      <c r="G1990" s="12"/>
      <c r="H1990" s="14">
        <f>IF(OR($B1990="",$E1990=""),"",SUMIFS($E$6:$E1990,$B$6:$B1990,$B1990,$C$6:$C1990,"Crédit")-SUMIFS($E$6:$E1990,$B$6:$B1990,$B1990,$C$6:$C1990,"Remboursement"))</f>
      </c>
    </row>
    <row r="1991" spans="1:8" x14ac:dyDescent="0.25">
      <c r="A1991" s="18"/>
      <c r="B1991" s="12"/>
      <c r="C1991" s="12"/>
      <c r="D1991" s="12"/>
      <c r="E1991" s="13"/>
      <c r="F1991" s="18"/>
      <c r="G1991" s="12"/>
      <c r="H1991" s="14">
        <f>IF(OR($B1991="",$E1991=""),"",SUMIFS($E$6:$E1991,$B$6:$B1991,$B1991,$C$6:$C1991,"Crédit")-SUMIFS($E$6:$E1991,$B$6:$B1991,$B1991,$C$6:$C1991,"Remboursement"))</f>
      </c>
    </row>
    <row r="1992" spans="1:8" x14ac:dyDescent="0.25">
      <c r="A1992" s="18"/>
      <c r="B1992" s="12"/>
      <c r="C1992" s="12"/>
      <c r="D1992" s="12"/>
      <c r="E1992" s="13"/>
      <c r="F1992" s="18"/>
      <c r="G1992" s="12"/>
      <c r="H1992" s="14">
        <f>IF(OR($B1992="",$E1992=""),"",SUMIFS($E$6:$E1992,$B$6:$B1992,$B1992,$C$6:$C1992,"Crédit")-SUMIFS($E$6:$E1992,$B$6:$B1992,$B1992,$C$6:$C1992,"Remboursement"))</f>
      </c>
    </row>
    <row r="1993" spans="1:8" x14ac:dyDescent="0.25">
      <c r="A1993" s="18"/>
      <c r="B1993" s="12"/>
      <c r="C1993" s="12"/>
      <c r="D1993" s="12"/>
      <c r="E1993" s="13"/>
      <c r="F1993" s="18"/>
      <c r="G1993" s="12"/>
      <c r="H1993" s="14">
        <f>IF(OR($B1993="",$E1993=""),"",SUMIFS($E$6:$E1993,$B$6:$B1993,$B1993,$C$6:$C1993,"Crédit")-SUMIFS($E$6:$E1993,$B$6:$B1993,$B1993,$C$6:$C1993,"Remboursement"))</f>
      </c>
    </row>
    <row r="1994" spans="1:8" x14ac:dyDescent="0.25">
      <c r="A1994" s="18"/>
      <c r="B1994" s="12"/>
      <c r="C1994" s="12"/>
      <c r="D1994" s="12"/>
      <c r="E1994" s="13"/>
      <c r="F1994" s="18"/>
      <c r="G1994" s="12"/>
      <c r="H1994" s="14">
        <f>IF(OR($B1994="",$E1994=""),"",SUMIFS($E$6:$E1994,$B$6:$B1994,$B1994,$C$6:$C1994,"Crédit")-SUMIFS($E$6:$E1994,$B$6:$B1994,$B1994,$C$6:$C1994,"Remboursement"))</f>
      </c>
    </row>
    <row r="1995" spans="1:8" x14ac:dyDescent="0.25">
      <c r="A1995" s="18"/>
      <c r="B1995" s="12"/>
      <c r="C1995" s="12"/>
      <c r="D1995" s="12"/>
      <c r="E1995" s="13"/>
      <c r="F1995" s="18"/>
      <c r="G1995" s="12"/>
      <c r="H1995" s="14">
        <f>IF(OR($B1995="",$E1995=""),"",SUMIFS($E$6:$E1995,$B$6:$B1995,$B1995,$C$6:$C1995,"Crédit")-SUMIFS($E$6:$E1995,$B$6:$B1995,$B1995,$C$6:$C1995,"Remboursement"))</f>
      </c>
    </row>
    <row r="1996" spans="1:8" x14ac:dyDescent="0.25">
      <c r="A1996" s="18"/>
      <c r="B1996" s="12"/>
      <c r="C1996" s="12"/>
      <c r="D1996" s="12"/>
      <c r="E1996" s="13"/>
      <c r="F1996" s="18"/>
      <c r="G1996" s="12"/>
      <c r="H1996" s="14">
        <f>IF(OR($B1996="",$E1996=""),"",SUMIFS($E$6:$E1996,$B$6:$B1996,$B1996,$C$6:$C1996,"Crédit")-SUMIFS($E$6:$E1996,$B$6:$B1996,$B1996,$C$6:$C1996,"Remboursement"))</f>
      </c>
    </row>
    <row r="1997" spans="1:8" x14ac:dyDescent="0.25">
      <c r="A1997" s="18"/>
      <c r="B1997" s="12"/>
      <c r="C1997" s="12"/>
      <c r="D1997" s="12"/>
      <c r="E1997" s="13"/>
      <c r="F1997" s="18"/>
      <c r="G1997" s="12"/>
      <c r="H1997" s="14">
        <f>IF(OR($B1997="",$E1997=""),"",SUMIFS($E$6:$E1997,$B$6:$B1997,$B1997,$C$6:$C1997,"Crédit")-SUMIFS($E$6:$E1997,$B$6:$B1997,$B1997,$C$6:$C1997,"Remboursement"))</f>
      </c>
    </row>
    <row r="1998" spans="1:8" x14ac:dyDescent="0.25">
      <c r="A1998" s="18"/>
      <c r="B1998" s="12"/>
      <c r="C1998" s="12"/>
      <c r="D1998" s="12"/>
      <c r="E1998" s="13"/>
      <c r="F1998" s="18"/>
      <c r="G1998" s="12"/>
      <c r="H1998" s="14">
        <f>IF(OR($B1998="",$E1998=""),"",SUMIFS($E$6:$E1998,$B$6:$B1998,$B1998,$C$6:$C1998,"Crédit")-SUMIFS($E$6:$E1998,$B$6:$B1998,$B1998,$C$6:$C1998,"Remboursement"))</f>
      </c>
    </row>
    <row r="1999" spans="1:8" x14ac:dyDescent="0.25">
      <c r="A1999" s="18"/>
      <c r="B1999" s="12"/>
      <c r="C1999" s="12"/>
      <c r="D1999" s="12"/>
      <c r="E1999" s="13"/>
      <c r="F1999" s="18"/>
      <c r="G1999" s="12"/>
      <c r="H1999" s="14">
        <f>IF(OR($B1999="",$E1999=""),"",SUMIFS($E$6:$E1999,$B$6:$B1999,$B1999,$C$6:$C1999,"Crédit")-SUMIFS($E$6:$E1999,$B$6:$B1999,$B1999,$C$6:$C1999,"Remboursement"))</f>
      </c>
    </row>
    <row r="2000" spans="1:8" x14ac:dyDescent="0.25">
      <c r="A2000" s="18"/>
      <c r="B2000" s="12"/>
      <c r="C2000" s="12"/>
      <c r="D2000" s="12"/>
      <c r="E2000" s="13"/>
      <c r="F2000" s="18"/>
      <c r="G2000" s="12"/>
      <c r="H2000" s="14">
        <f>IF(OR($B2000="",$E2000=""),"",SUMIFS($E$6:$E2000,$B$6:$B2000,$B2000,$C$6:$C2000,"Crédit")-SUMIFS($E$6:$E2000,$B$6:$B2000,$B2000,$C$6:$C2000,"Remboursement"))</f>
      </c>
    </row>
    <row r="2001" spans="1:8" x14ac:dyDescent="0.25">
      <c r="A2001" s="18"/>
      <c r="B2001" s="12"/>
      <c r="C2001" s="12"/>
      <c r="D2001" s="12"/>
      <c r="E2001" s="13"/>
      <c r="F2001" s="18"/>
      <c r="G2001" s="12"/>
      <c r="H2001" s="14">
        <f>IF(OR($B2001="",$E2001=""),"",SUMIFS($E$6:$E2001,$B$6:$B2001,$B2001,$C$6:$C2001,"Crédit")-SUMIFS($E$6:$E2001,$B$6:$B2001,$B2001,$C$6:$C2001,"Remboursement"))</f>
      </c>
    </row>
    <row r="2002" spans="1:8" x14ac:dyDescent="0.25">
      <c r="A2002" s="18"/>
      <c r="B2002" s="12"/>
      <c r="C2002" s="12"/>
      <c r="D2002" s="12"/>
      <c r="E2002" s="13"/>
      <c r="F2002" s="18"/>
      <c r="G2002" s="12"/>
      <c r="H2002" s="14">
        <f>IF(OR($B2002="",$E2002=""),"",SUMIFS($E$6:$E2002,$B$6:$B2002,$B2002,$C$6:$C2002,"Crédit")-SUMIFS($E$6:$E2002,$B$6:$B2002,$B2002,$C$6:$C2002,"Remboursement"))</f>
      </c>
    </row>
    <row r="2003" spans="1:8" x14ac:dyDescent="0.25">
      <c r="A2003" s="18"/>
      <c r="B2003" s="12"/>
      <c r="C2003" s="12"/>
      <c r="D2003" s="12"/>
      <c r="E2003" s="13"/>
      <c r="F2003" s="18"/>
      <c r="G2003" s="12"/>
      <c r="H2003" s="14">
        <f>IF(OR($B2003="",$E2003=""),"",SUMIFS($E$6:$E2003,$B$6:$B2003,$B2003,$C$6:$C2003,"Crédit")-SUMIFS($E$6:$E2003,$B$6:$B2003,$B2003,$C$6:$C2003,"Remboursement"))</f>
      </c>
    </row>
    <row r="2004" spans="1:8" x14ac:dyDescent="0.25">
      <c r="A2004" s="18"/>
      <c r="B2004" s="12"/>
      <c r="C2004" s="12"/>
      <c r="D2004" s="12"/>
      <c r="E2004" s="13"/>
      <c r="F2004" s="18"/>
      <c r="G2004" s="12"/>
      <c r="H2004" s="14">
        <f>IF(OR($B2004="",$E2004=""),"",SUMIFS($E$6:$E2004,$B$6:$B2004,$B2004,$C$6:$C2004,"Crédit")-SUMIFS($E$6:$E2004,$B$6:$B2004,$B2004,$C$6:$C2004,"Remboursement"))</f>
      </c>
    </row>
    <row r="2005" spans="1:8" x14ac:dyDescent="0.25">
      <c r="A2005" s="18"/>
      <c r="B2005" s="12"/>
      <c r="C2005" s="12"/>
      <c r="D2005" s="12"/>
      <c r="E2005" s="13"/>
      <c r="F2005" s="18"/>
      <c r="G2005" s="12"/>
      <c r="H2005" s="14">
        <f>IF(OR($B2005="",$E2005=""),"",SUMIFS($E$6:$E2005,$B$6:$B2005,$B2005,$C$6:$C2005,"Crédit")-SUMIFS($E$6:$E2005,$B$6:$B2005,$B2005,$C$6:$C2005,"Remboursement"))</f>
      </c>
    </row>
    <row r="2006" spans="1:8" x14ac:dyDescent="0.25">
      <c r="A2006" s="18"/>
      <c r="B2006" s="12"/>
      <c r="C2006" s="12"/>
      <c r="D2006" s="12"/>
      <c r="E2006" s="13"/>
      <c r="F2006" s="18"/>
      <c r="G2006" s="12"/>
      <c r="H2006" s="14">
        <f>IF(OR($B2006="",$E2006=""),"",SUMIFS($E$6:$E2006,$B$6:$B2006,$B2006,$C$6:$C2006,"Crédit")-SUMIFS($E$6:$E2006,$B$6:$B2006,$B2006,$C$6:$C2006,"Remboursement"))</f>
      </c>
    </row>
    <row r="2007" spans="1:8" x14ac:dyDescent="0.25">
      <c r="A2007" s="18"/>
      <c r="B2007" s="12"/>
      <c r="C2007" s="12"/>
      <c r="D2007" s="12"/>
      <c r="E2007" s="13"/>
      <c r="F2007" s="18"/>
      <c r="G2007" s="12"/>
      <c r="H2007" s="14">
        <f>IF(OR($B2007="",$E2007=""),"",SUMIFS($E$6:$E2007,$B$6:$B2007,$B2007,$C$6:$C2007,"Crédit")-SUMIFS($E$6:$E2007,$B$6:$B2007,$B2007,$C$6:$C2007,"Remboursement"))</f>
      </c>
    </row>
    <row r="2008" spans="1:8" x14ac:dyDescent="0.25">
      <c r="A2008" s="18"/>
      <c r="B2008" s="12"/>
      <c r="C2008" s="12"/>
      <c r="D2008" s="12"/>
      <c r="E2008" s="13"/>
      <c r="F2008" s="18"/>
      <c r="G2008" s="12"/>
      <c r="H2008" s="14">
        <f>IF(OR($B2008="",$E2008=""),"",SUMIFS($E$6:$E2008,$B$6:$B2008,$B2008,$C$6:$C2008,"Crédit")-SUMIFS($E$6:$E2008,$B$6:$B2008,$B2008,$C$6:$C2008,"Remboursement"))</f>
      </c>
    </row>
    <row r="2009" spans="1:8" x14ac:dyDescent="0.25">
      <c r="A2009" s="18"/>
      <c r="B2009" s="12"/>
      <c r="C2009" s="12"/>
      <c r="D2009" s="12"/>
      <c r="E2009" s="13"/>
      <c r="F2009" s="18"/>
      <c r="G2009" s="12"/>
      <c r="H2009" s="14">
        <f>IF(OR($B2009="",$E2009=""),"",SUMIFS($E$6:$E2009,$B$6:$B2009,$B2009,$C$6:$C2009,"Crédit")-SUMIFS($E$6:$E2009,$B$6:$B2009,$B2009,$C$6:$C2009,"Remboursement"))</f>
      </c>
    </row>
    <row r="2010" spans="1:8" x14ac:dyDescent="0.25">
      <c r="A2010" s="18"/>
      <c r="B2010" s="12"/>
      <c r="C2010" s="12"/>
      <c r="D2010" s="12"/>
      <c r="E2010" s="13"/>
      <c r="F2010" s="18"/>
      <c r="G2010" s="12"/>
      <c r="H2010" s="14">
        <f>IF(OR($B2010="",$E2010=""),"",SUMIFS($E$6:$E2010,$B$6:$B2010,$B2010,$C$6:$C2010,"Crédit")-SUMIFS($E$6:$E2010,$B$6:$B2010,$B2010,$C$6:$C2010,"Remboursement"))</f>
      </c>
    </row>
    <row r="2011" spans="1:8" x14ac:dyDescent="0.25">
      <c r="A2011" s="18"/>
      <c r="B2011" s="12"/>
      <c r="C2011" s="12"/>
      <c r="D2011" s="12"/>
      <c r="E2011" s="13"/>
      <c r="F2011" s="18"/>
      <c r="G2011" s="12"/>
      <c r="H2011" s="14">
        <f>IF(OR($B2011="",$E2011=""),"",SUMIFS($E$6:$E2011,$B$6:$B2011,$B2011,$C$6:$C2011,"Crédit")-SUMIFS($E$6:$E2011,$B$6:$B2011,$B2011,$C$6:$C2011,"Remboursement"))</f>
      </c>
    </row>
    <row r="2012" spans="1:8" x14ac:dyDescent="0.25">
      <c r="A2012" s="18"/>
      <c r="B2012" s="12"/>
      <c r="C2012" s="12"/>
      <c r="D2012" s="12"/>
      <c r="E2012" s="13"/>
      <c r="F2012" s="18"/>
      <c r="G2012" s="12"/>
      <c r="H2012" s="14">
        <f>IF(OR($B2012="",$E2012=""),"",SUMIFS($E$6:$E2012,$B$6:$B2012,$B2012,$C$6:$C2012,"Crédit")-SUMIFS($E$6:$E2012,$B$6:$B2012,$B2012,$C$6:$C2012,"Remboursement"))</f>
      </c>
    </row>
    <row r="2013" spans="1:8" x14ac:dyDescent="0.25">
      <c r="A2013" s="18"/>
      <c r="B2013" s="12"/>
      <c r="C2013" s="12"/>
      <c r="D2013" s="12"/>
      <c r="E2013" s="13"/>
      <c r="F2013" s="18"/>
      <c r="G2013" s="12"/>
      <c r="H2013" s="14">
        <f>IF(OR($B2013="",$E2013=""),"",SUMIFS($E$6:$E2013,$B$6:$B2013,$B2013,$C$6:$C2013,"Crédit")-SUMIFS($E$6:$E2013,$B$6:$B2013,$B2013,$C$6:$C2013,"Remboursement"))</f>
      </c>
    </row>
    <row r="2014" spans="1:8" x14ac:dyDescent="0.25">
      <c r="A2014" s="18"/>
      <c r="B2014" s="12"/>
      <c r="C2014" s="12"/>
      <c r="D2014" s="12"/>
      <c r="E2014" s="13"/>
      <c r="F2014" s="18"/>
      <c r="G2014" s="12"/>
      <c r="H2014" s="14">
        <f>IF(OR($B2014="",$E2014=""),"",SUMIFS($E$6:$E2014,$B$6:$B2014,$B2014,$C$6:$C2014,"Crédit")-SUMIFS($E$6:$E2014,$B$6:$B2014,$B2014,$C$6:$C2014,"Remboursement"))</f>
      </c>
    </row>
    <row r="2015" spans="1:8" x14ac:dyDescent="0.25">
      <c r="A2015" s="18"/>
      <c r="B2015" s="12"/>
      <c r="C2015" s="12"/>
      <c r="D2015" s="12"/>
      <c r="E2015" s="13"/>
      <c r="F2015" s="18"/>
      <c r="G2015" s="12"/>
      <c r="H2015" s="14">
        <f>IF(OR($B2015="",$E2015=""),"",SUMIFS($E$6:$E2015,$B$6:$B2015,$B2015,$C$6:$C2015,"Crédit")-SUMIFS($E$6:$E2015,$B$6:$B2015,$B2015,$C$6:$C2015,"Remboursement"))</f>
      </c>
    </row>
    <row r="2016" spans="1:8" x14ac:dyDescent="0.25">
      <c r="A2016" s="18"/>
      <c r="B2016" s="12"/>
      <c r="C2016" s="12"/>
      <c r="D2016" s="12"/>
      <c r="E2016" s="13"/>
      <c r="F2016" s="18"/>
      <c r="G2016" s="12"/>
      <c r="H2016" s="14">
        <f>IF(OR($B2016="",$E2016=""),"",SUMIFS($E$6:$E2016,$B$6:$B2016,$B2016,$C$6:$C2016,"Crédit")-SUMIFS($E$6:$E2016,$B$6:$B2016,$B2016,$C$6:$C2016,"Remboursement"))</f>
      </c>
    </row>
    <row r="2017" spans="1:8" x14ac:dyDescent="0.25">
      <c r="A2017" s="18"/>
      <c r="B2017" s="12"/>
      <c r="C2017" s="12"/>
      <c r="D2017" s="12"/>
      <c r="E2017" s="13"/>
      <c r="F2017" s="18"/>
      <c r="G2017" s="12"/>
      <c r="H2017" s="14">
        <f>IF(OR($B2017="",$E2017=""),"",SUMIFS($E$6:$E2017,$B$6:$B2017,$B2017,$C$6:$C2017,"Crédit")-SUMIFS($E$6:$E2017,$B$6:$B2017,$B2017,$C$6:$C2017,"Remboursement"))</f>
      </c>
    </row>
    <row r="2018" spans="1:8" x14ac:dyDescent="0.25">
      <c r="A2018" s="18"/>
      <c r="B2018" s="12"/>
      <c r="C2018" s="12"/>
      <c r="D2018" s="12"/>
      <c r="E2018" s="13"/>
      <c r="F2018" s="18"/>
      <c r="G2018" s="12"/>
      <c r="H2018" s="14">
        <f>IF(OR($B2018="",$E2018=""),"",SUMIFS($E$6:$E2018,$B$6:$B2018,$B2018,$C$6:$C2018,"Crédit")-SUMIFS($E$6:$E2018,$B$6:$B2018,$B2018,$C$6:$C2018,"Remboursement"))</f>
      </c>
    </row>
    <row r="2019" spans="1:8" x14ac:dyDescent="0.25">
      <c r="A2019" s="18"/>
      <c r="B2019" s="12"/>
      <c r="C2019" s="12"/>
      <c r="D2019" s="12"/>
      <c r="E2019" s="13"/>
      <c r="F2019" s="18"/>
      <c r="G2019" s="12"/>
      <c r="H2019" s="14">
        <f>IF(OR($B2019="",$E2019=""),"",SUMIFS($E$6:$E2019,$B$6:$B2019,$B2019,$C$6:$C2019,"Crédit")-SUMIFS($E$6:$E2019,$B$6:$B2019,$B2019,$C$6:$C2019,"Remboursement"))</f>
      </c>
    </row>
    <row r="2020" spans="1:8" x14ac:dyDescent="0.25">
      <c r="A2020" s="18"/>
      <c r="B2020" s="12"/>
      <c r="C2020" s="12"/>
      <c r="D2020" s="12"/>
      <c r="E2020" s="13"/>
      <c r="F2020" s="18"/>
      <c r="G2020" s="12"/>
      <c r="H2020" s="14">
        <f>IF(OR($B2020="",$E2020=""),"",SUMIFS($E$6:$E2020,$B$6:$B2020,$B2020,$C$6:$C2020,"Crédit")-SUMIFS($E$6:$E2020,$B$6:$B2020,$B2020,$C$6:$C2020,"Remboursement"))</f>
      </c>
    </row>
    <row r="2021" spans="1:8" x14ac:dyDescent="0.25">
      <c r="A2021" s="18"/>
      <c r="B2021" s="12"/>
      <c r="C2021" s="12"/>
      <c r="D2021" s="12"/>
      <c r="E2021" s="13"/>
      <c r="F2021" s="18"/>
      <c r="G2021" s="12"/>
      <c r="H2021" s="14">
        <f>IF(OR($B2021="",$E2021=""),"",SUMIFS($E$6:$E2021,$B$6:$B2021,$B2021,$C$6:$C2021,"Crédit")-SUMIFS($E$6:$E2021,$B$6:$B2021,$B2021,$C$6:$C2021,"Remboursement"))</f>
      </c>
    </row>
    <row r="2022" spans="1:8" x14ac:dyDescent="0.25">
      <c r="A2022" s="18"/>
      <c r="B2022" s="12"/>
      <c r="C2022" s="12"/>
      <c r="D2022" s="12"/>
      <c r="E2022" s="13"/>
      <c r="F2022" s="18"/>
      <c r="G2022" s="12"/>
      <c r="H2022" s="14">
        <f>IF(OR($B2022="",$E2022=""),"",SUMIFS($E$6:$E2022,$B$6:$B2022,$B2022,$C$6:$C2022,"Crédit")-SUMIFS($E$6:$E2022,$B$6:$B2022,$B2022,$C$6:$C2022,"Remboursement"))</f>
      </c>
    </row>
    <row r="2023" spans="1:8" x14ac:dyDescent="0.25">
      <c r="A2023" s="18"/>
      <c r="B2023" s="12"/>
      <c r="C2023" s="12"/>
      <c r="D2023" s="12"/>
      <c r="E2023" s="13"/>
      <c r="F2023" s="18"/>
      <c r="G2023" s="12"/>
      <c r="H2023" s="14">
        <f>IF(OR($B2023="",$E2023=""),"",SUMIFS($E$6:$E2023,$B$6:$B2023,$B2023,$C$6:$C2023,"Crédit")-SUMIFS($E$6:$E2023,$B$6:$B2023,$B2023,$C$6:$C2023,"Remboursement"))</f>
      </c>
    </row>
    <row r="2024" spans="1:8" x14ac:dyDescent="0.25">
      <c r="A2024" s="18"/>
      <c r="B2024" s="12"/>
      <c r="C2024" s="12"/>
      <c r="D2024" s="12"/>
      <c r="E2024" s="13"/>
      <c r="F2024" s="18"/>
      <c r="G2024" s="12"/>
      <c r="H2024" s="14">
        <f>IF(OR($B2024="",$E2024=""),"",SUMIFS($E$6:$E2024,$B$6:$B2024,$B2024,$C$6:$C2024,"Crédit")-SUMIFS($E$6:$E2024,$B$6:$B2024,$B2024,$C$6:$C2024,"Remboursement"))</f>
      </c>
    </row>
    <row r="2025" spans="1:8" x14ac:dyDescent="0.25">
      <c r="A2025" s="18"/>
      <c r="B2025" s="12"/>
      <c r="C2025" s="12"/>
      <c r="D2025" s="12"/>
      <c r="E2025" s="13"/>
      <c r="F2025" s="18"/>
      <c r="G2025" s="12"/>
      <c r="H2025" s="14">
        <f>IF(OR($B2025="",$E2025=""),"",SUMIFS($E$6:$E2025,$B$6:$B2025,$B2025,$C$6:$C2025,"Crédit")-SUMIFS($E$6:$E2025,$B$6:$B2025,$B2025,$C$6:$C2025,"Remboursement"))</f>
      </c>
    </row>
    <row r="2026" spans="1:8" x14ac:dyDescent="0.25">
      <c r="A2026" s="18"/>
      <c r="B2026" s="12"/>
      <c r="C2026" s="12"/>
      <c r="D2026" s="12"/>
      <c r="E2026" s="13"/>
      <c r="F2026" s="18"/>
      <c r="G2026" s="12"/>
      <c r="H2026" s="14">
        <f>IF(OR($B2026="",$E2026=""),"",SUMIFS($E$6:$E2026,$B$6:$B2026,$B2026,$C$6:$C2026,"Crédit")-SUMIFS($E$6:$E2026,$B$6:$B2026,$B2026,$C$6:$C2026,"Remboursement"))</f>
      </c>
    </row>
    <row r="2027" spans="1:8" x14ac:dyDescent="0.25">
      <c r="A2027" s="18"/>
      <c r="B2027" s="12"/>
      <c r="C2027" s="12"/>
      <c r="D2027" s="12"/>
      <c r="E2027" s="13"/>
      <c r="F2027" s="18"/>
      <c r="G2027" s="12"/>
      <c r="H2027" s="14">
        <f>IF(OR($B2027="",$E2027=""),"",SUMIFS($E$6:$E2027,$B$6:$B2027,$B2027,$C$6:$C2027,"Crédit")-SUMIFS($E$6:$E2027,$B$6:$B2027,$B2027,$C$6:$C2027,"Remboursement"))</f>
      </c>
    </row>
    <row r="2028" spans="1:8" x14ac:dyDescent="0.25">
      <c r="A2028" s="18"/>
      <c r="B2028" s="12"/>
      <c r="C2028" s="12"/>
      <c r="D2028" s="12"/>
      <c r="E2028" s="13"/>
      <c r="F2028" s="18"/>
      <c r="G2028" s="12"/>
      <c r="H2028" s="14">
        <f>IF(OR($B2028="",$E2028=""),"",SUMIFS($E$6:$E2028,$B$6:$B2028,$B2028,$C$6:$C2028,"Crédit")-SUMIFS($E$6:$E2028,$B$6:$B2028,$B2028,$C$6:$C2028,"Remboursement"))</f>
      </c>
    </row>
    <row r="2029" spans="1:8" x14ac:dyDescent="0.25">
      <c r="A2029" s="18"/>
      <c r="B2029" s="12"/>
      <c r="C2029" s="12"/>
      <c r="D2029" s="12"/>
      <c r="E2029" s="13"/>
      <c r="F2029" s="18"/>
      <c r="G2029" s="12"/>
      <c r="H2029" s="14">
        <f>IF(OR($B2029="",$E2029=""),"",SUMIFS($E$6:$E2029,$B$6:$B2029,$B2029,$C$6:$C2029,"Crédit")-SUMIFS($E$6:$E2029,$B$6:$B2029,$B2029,$C$6:$C2029,"Remboursement"))</f>
      </c>
    </row>
    <row r="2030" spans="1:8" x14ac:dyDescent="0.25">
      <c r="A2030" s="18"/>
      <c r="B2030" s="12"/>
      <c r="C2030" s="12"/>
      <c r="D2030" s="12"/>
      <c r="E2030" s="13"/>
      <c r="F2030" s="18"/>
      <c r="G2030" s="12"/>
      <c r="H2030" s="14">
        <f>IF(OR($B2030="",$E2030=""),"",SUMIFS($E$6:$E2030,$B$6:$B2030,$B2030,$C$6:$C2030,"Crédit")-SUMIFS($E$6:$E2030,$B$6:$B2030,$B2030,$C$6:$C2030,"Remboursement"))</f>
      </c>
    </row>
    <row r="2031" spans="1:8" x14ac:dyDescent="0.25">
      <c r="A2031" s="18"/>
      <c r="B2031" s="12"/>
      <c r="C2031" s="12"/>
      <c r="D2031" s="12"/>
      <c r="E2031" s="13"/>
      <c r="F2031" s="18"/>
      <c r="G2031" s="12"/>
      <c r="H2031" s="14">
        <f>IF(OR($B2031="",$E2031=""),"",SUMIFS($E$6:$E2031,$B$6:$B2031,$B2031,$C$6:$C2031,"Crédit")-SUMIFS($E$6:$E2031,$B$6:$B2031,$B2031,$C$6:$C2031,"Remboursement"))</f>
      </c>
    </row>
    <row r="2032" spans="1:8" x14ac:dyDescent="0.25">
      <c r="A2032" s="18"/>
      <c r="B2032" s="12"/>
      <c r="C2032" s="12"/>
      <c r="D2032" s="12"/>
      <c r="E2032" s="13"/>
      <c r="F2032" s="18"/>
      <c r="G2032" s="12"/>
      <c r="H2032" s="14">
        <f>IF(OR($B2032="",$E2032=""),"",SUMIFS($E$6:$E2032,$B$6:$B2032,$B2032,$C$6:$C2032,"Crédit")-SUMIFS($E$6:$E2032,$B$6:$B2032,$B2032,$C$6:$C2032,"Remboursement"))</f>
      </c>
    </row>
    <row r="2033" spans="1:8" x14ac:dyDescent="0.25">
      <c r="A2033" s="18"/>
      <c r="B2033" s="12"/>
      <c r="C2033" s="12"/>
      <c r="D2033" s="12"/>
      <c r="E2033" s="13"/>
      <c r="F2033" s="18"/>
      <c r="G2033" s="12"/>
      <c r="H2033" s="14">
        <f>IF(OR($B2033="",$E2033=""),"",SUMIFS($E$6:$E2033,$B$6:$B2033,$B2033,$C$6:$C2033,"Crédit")-SUMIFS($E$6:$E2033,$B$6:$B2033,$B2033,$C$6:$C2033,"Remboursement"))</f>
      </c>
    </row>
    <row r="2034" spans="1:8" x14ac:dyDescent="0.25">
      <c r="A2034" s="18"/>
      <c r="B2034" s="12"/>
      <c r="C2034" s="12"/>
      <c r="D2034" s="12"/>
      <c r="E2034" s="13"/>
      <c r="F2034" s="18"/>
      <c r="G2034" s="12"/>
      <c r="H2034" s="14">
        <f>IF(OR($B2034="",$E2034=""),"",SUMIFS($E$6:$E2034,$B$6:$B2034,$B2034,$C$6:$C2034,"Crédit")-SUMIFS($E$6:$E2034,$B$6:$B2034,$B2034,$C$6:$C2034,"Remboursement"))</f>
      </c>
    </row>
    <row r="2035" spans="1:8" x14ac:dyDescent="0.25">
      <c r="A2035" s="18"/>
      <c r="B2035" s="12"/>
      <c r="C2035" s="12"/>
      <c r="D2035" s="12"/>
      <c r="E2035" s="13"/>
      <c r="F2035" s="18"/>
      <c r="G2035" s="12"/>
      <c r="H2035" s="14">
        <f>IF(OR($B2035="",$E2035=""),"",SUMIFS($E$6:$E2035,$B$6:$B2035,$B2035,$C$6:$C2035,"Crédit")-SUMIFS($E$6:$E2035,$B$6:$B2035,$B2035,$C$6:$C2035,"Remboursement"))</f>
      </c>
    </row>
    <row r="2036" spans="1:8" x14ac:dyDescent="0.25">
      <c r="A2036" s="18"/>
      <c r="B2036" s="12"/>
      <c r="C2036" s="12"/>
      <c r="D2036" s="12"/>
      <c r="E2036" s="13"/>
      <c r="F2036" s="18"/>
      <c r="G2036" s="12"/>
      <c r="H2036" s="14">
        <f>IF(OR($B2036="",$E2036=""),"",SUMIFS($E$6:$E2036,$B$6:$B2036,$B2036,$C$6:$C2036,"Crédit")-SUMIFS($E$6:$E2036,$B$6:$B2036,$B2036,$C$6:$C2036,"Remboursement"))</f>
      </c>
    </row>
    <row r="2037" spans="1:8" x14ac:dyDescent="0.25">
      <c r="A2037" s="18"/>
      <c r="B2037" s="12"/>
      <c r="C2037" s="12"/>
      <c r="D2037" s="12"/>
      <c r="E2037" s="13"/>
      <c r="F2037" s="18"/>
      <c r="G2037" s="12"/>
      <c r="H2037" s="14">
        <f>IF(OR($B2037="",$E2037=""),"",SUMIFS($E$6:$E2037,$B$6:$B2037,$B2037,$C$6:$C2037,"Crédit")-SUMIFS($E$6:$E2037,$B$6:$B2037,$B2037,$C$6:$C2037,"Remboursement"))</f>
      </c>
    </row>
    <row r="2038" spans="1:8" x14ac:dyDescent="0.25">
      <c r="A2038" s="18"/>
      <c r="B2038" s="12"/>
      <c r="C2038" s="12"/>
      <c r="D2038" s="12"/>
      <c r="E2038" s="13"/>
      <c r="F2038" s="18"/>
      <c r="G2038" s="12"/>
      <c r="H2038" s="14">
        <f>IF(OR($B2038="",$E2038=""),"",SUMIFS($E$6:$E2038,$B$6:$B2038,$B2038,$C$6:$C2038,"Crédit")-SUMIFS($E$6:$E2038,$B$6:$B2038,$B2038,$C$6:$C2038,"Remboursement"))</f>
      </c>
    </row>
    <row r="2039" spans="1:8" x14ac:dyDescent="0.25">
      <c r="A2039" s="18"/>
      <c r="B2039" s="12"/>
      <c r="C2039" s="12"/>
      <c r="D2039" s="12"/>
      <c r="E2039" s="13"/>
      <c r="F2039" s="18"/>
      <c r="G2039" s="12"/>
      <c r="H2039" s="14">
        <f>IF(OR($B2039="",$E2039=""),"",SUMIFS($E$6:$E2039,$B$6:$B2039,$B2039,$C$6:$C2039,"Crédit")-SUMIFS($E$6:$E2039,$B$6:$B2039,$B2039,$C$6:$C2039,"Remboursement"))</f>
      </c>
    </row>
    <row r="2040" spans="1:8" x14ac:dyDescent="0.25">
      <c r="A2040" s="18"/>
      <c r="B2040" s="12"/>
      <c r="C2040" s="12"/>
      <c r="D2040" s="12"/>
      <c r="E2040" s="13"/>
      <c r="F2040" s="18"/>
      <c r="G2040" s="12"/>
      <c r="H2040" s="14">
        <f>IF(OR($B2040="",$E2040=""),"",SUMIFS($E$6:$E2040,$B$6:$B2040,$B2040,$C$6:$C2040,"Crédit")-SUMIFS($E$6:$E2040,$B$6:$B2040,$B2040,$C$6:$C2040,"Remboursement"))</f>
      </c>
    </row>
    <row r="2041" spans="1:8" x14ac:dyDescent="0.25">
      <c r="A2041" s="18"/>
      <c r="B2041" s="12"/>
      <c r="C2041" s="12"/>
      <c r="D2041" s="12"/>
      <c r="E2041" s="13"/>
      <c r="F2041" s="18"/>
      <c r="G2041" s="12"/>
      <c r="H2041" s="14">
        <f>IF(OR($B2041="",$E2041=""),"",SUMIFS($E$6:$E2041,$B$6:$B2041,$B2041,$C$6:$C2041,"Crédit")-SUMIFS($E$6:$E2041,$B$6:$B2041,$B2041,$C$6:$C2041,"Remboursement"))</f>
      </c>
    </row>
    <row r="2042" spans="1:8" x14ac:dyDescent="0.25">
      <c r="A2042" s="18"/>
      <c r="B2042" s="12"/>
      <c r="C2042" s="12"/>
      <c r="D2042" s="12"/>
      <c r="E2042" s="13"/>
      <c r="F2042" s="18"/>
      <c r="G2042" s="12"/>
      <c r="H2042" s="14">
        <f>IF(OR($B2042="",$E2042=""),"",SUMIFS($E$6:$E2042,$B$6:$B2042,$B2042,$C$6:$C2042,"Crédit")-SUMIFS($E$6:$E2042,$B$6:$B2042,$B2042,$C$6:$C2042,"Remboursement"))</f>
      </c>
    </row>
    <row r="2043" spans="1:8" x14ac:dyDescent="0.25">
      <c r="A2043" s="18"/>
      <c r="B2043" s="12"/>
      <c r="C2043" s="12"/>
      <c r="D2043" s="12"/>
      <c r="E2043" s="13"/>
      <c r="F2043" s="18"/>
      <c r="G2043" s="12"/>
      <c r="H2043" s="14">
        <f>IF(OR($B2043="",$E2043=""),"",SUMIFS($E$6:$E2043,$B$6:$B2043,$B2043,$C$6:$C2043,"Crédit")-SUMIFS($E$6:$E2043,$B$6:$B2043,$B2043,$C$6:$C2043,"Remboursement"))</f>
      </c>
    </row>
    <row r="2044" spans="1:8" x14ac:dyDescent="0.25">
      <c r="A2044" s="18"/>
      <c r="B2044" s="12"/>
      <c r="C2044" s="12"/>
      <c r="D2044" s="12"/>
      <c r="E2044" s="13"/>
      <c r="F2044" s="18"/>
      <c r="G2044" s="12"/>
      <c r="H2044" s="14">
        <f>IF(OR($B2044="",$E2044=""),"",SUMIFS($E$6:$E2044,$B$6:$B2044,$B2044,$C$6:$C2044,"Crédit")-SUMIFS($E$6:$E2044,$B$6:$B2044,$B2044,$C$6:$C2044,"Remboursement"))</f>
      </c>
    </row>
    <row r="2045" spans="1:8" x14ac:dyDescent="0.25">
      <c r="A2045" s="18"/>
      <c r="B2045" s="12"/>
      <c r="C2045" s="12"/>
      <c r="D2045" s="12"/>
      <c r="E2045" s="13"/>
      <c r="F2045" s="18"/>
      <c r="G2045" s="12"/>
      <c r="H2045" s="14">
        <f>IF(OR($B2045="",$E2045=""),"",SUMIFS($E$6:$E2045,$B$6:$B2045,$B2045,$C$6:$C2045,"Crédit")-SUMIFS($E$6:$E2045,$B$6:$B2045,$B2045,$C$6:$C2045,"Remboursement"))</f>
      </c>
    </row>
    <row r="2046" spans="1:8" x14ac:dyDescent="0.25">
      <c r="A2046" s="18"/>
      <c r="B2046" s="12"/>
      <c r="C2046" s="12"/>
      <c r="D2046" s="12"/>
      <c r="E2046" s="13"/>
      <c r="F2046" s="18"/>
      <c r="G2046" s="12"/>
      <c r="H2046" s="14">
        <f>IF(OR($B2046="",$E2046=""),"",SUMIFS($E$6:$E2046,$B$6:$B2046,$B2046,$C$6:$C2046,"Crédit")-SUMIFS($E$6:$E2046,$B$6:$B2046,$B2046,$C$6:$C2046,"Remboursement"))</f>
      </c>
    </row>
    <row r="2047" spans="1:8" x14ac:dyDescent="0.25">
      <c r="A2047" s="18"/>
      <c r="B2047" s="12"/>
      <c r="C2047" s="12"/>
      <c r="D2047" s="12"/>
      <c r="E2047" s="13"/>
      <c r="F2047" s="18"/>
      <c r="G2047" s="12"/>
      <c r="H2047" s="14">
        <f>IF(OR($B2047="",$E2047=""),"",SUMIFS($E$6:$E2047,$B$6:$B2047,$B2047,$C$6:$C2047,"Crédit")-SUMIFS($E$6:$E2047,$B$6:$B2047,$B2047,$C$6:$C2047,"Remboursement"))</f>
      </c>
    </row>
    <row r="2048" spans="1:8" x14ac:dyDescent="0.25">
      <c r="A2048" s="18"/>
      <c r="B2048" s="12"/>
      <c r="C2048" s="12"/>
      <c r="D2048" s="12"/>
      <c r="E2048" s="13"/>
      <c r="F2048" s="18"/>
      <c r="G2048" s="12"/>
      <c r="H2048" s="14">
        <f>IF(OR($B2048="",$E2048=""),"",SUMIFS($E$6:$E2048,$B$6:$B2048,$B2048,$C$6:$C2048,"Crédit")-SUMIFS($E$6:$E2048,$B$6:$B2048,$B2048,$C$6:$C2048,"Remboursement"))</f>
      </c>
    </row>
    <row r="2049" spans="1:8" x14ac:dyDescent="0.25">
      <c r="A2049" s="18"/>
      <c r="B2049" s="12"/>
      <c r="C2049" s="12"/>
      <c r="D2049" s="12"/>
      <c r="E2049" s="13"/>
      <c r="F2049" s="18"/>
      <c r="G2049" s="12"/>
      <c r="H2049" s="14">
        <f>IF(OR($B2049="",$E2049=""),"",SUMIFS($E$6:$E2049,$B$6:$B2049,$B2049,$C$6:$C2049,"Crédit")-SUMIFS($E$6:$E2049,$B$6:$B2049,$B2049,$C$6:$C2049,"Remboursement"))</f>
      </c>
    </row>
    <row r="2050" spans="1:8" x14ac:dyDescent="0.25">
      <c r="A2050" s="18"/>
      <c r="B2050" s="12"/>
      <c r="C2050" s="12"/>
      <c r="D2050" s="12"/>
      <c r="E2050" s="13"/>
      <c r="F2050" s="18"/>
      <c r="G2050" s="12"/>
      <c r="H2050" s="14">
        <f>IF(OR($B2050="",$E2050=""),"",SUMIFS($E$6:$E2050,$B$6:$B2050,$B2050,$C$6:$C2050,"Crédit")-SUMIFS($E$6:$E2050,$B$6:$B2050,$B2050,$C$6:$C2050,"Remboursement"))</f>
      </c>
    </row>
    <row r="2051" spans="1:8" x14ac:dyDescent="0.25">
      <c r="A2051" s="18"/>
      <c r="B2051" s="12"/>
      <c r="C2051" s="12"/>
      <c r="D2051" s="12"/>
      <c r="E2051" s="13"/>
      <c r="F2051" s="18"/>
      <c r="G2051" s="12"/>
      <c r="H2051" s="14">
        <f>IF(OR($B2051="",$E2051=""),"",SUMIFS($E$6:$E2051,$B$6:$B2051,$B2051,$C$6:$C2051,"Crédit")-SUMIFS($E$6:$E2051,$B$6:$B2051,$B2051,$C$6:$C2051,"Remboursement"))</f>
      </c>
    </row>
    <row r="2052" spans="1:8" x14ac:dyDescent="0.25">
      <c r="A2052" s="18"/>
      <c r="B2052" s="12"/>
      <c r="C2052" s="12"/>
      <c r="D2052" s="12"/>
      <c r="E2052" s="13"/>
      <c r="F2052" s="18"/>
      <c r="G2052" s="12"/>
      <c r="H2052" s="14">
        <f>IF(OR($B2052="",$E2052=""),"",SUMIFS($E$6:$E2052,$B$6:$B2052,$B2052,$C$6:$C2052,"Crédit")-SUMIFS($E$6:$E2052,$B$6:$B2052,$B2052,$C$6:$C2052,"Remboursement"))</f>
      </c>
    </row>
    <row r="2053" spans="1:8" x14ac:dyDescent="0.25">
      <c r="A2053" s="18"/>
      <c r="B2053" s="12"/>
      <c r="C2053" s="12"/>
      <c r="D2053" s="12"/>
      <c r="E2053" s="13"/>
      <c r="F2053" s="18"/>
      <c r="G2053" s="12"/>
      <c r="H2053" s="14">
        <f>IF(OR($B2053="",$E2053=""),"",SUMIFS($E$6:$E2053,$B$6:$B2053,$B2053,$C$6:$C2053,"Crédit")-SUMIFS($E$6:$E2053,$B$6:$B2053,$B2053,$C$6:$C2053,"Remboursement"))</f>
      </c>
    </row>
    <row r="2054" spans="1:8" x14ac:dyDescent="0.25">
      <c r="A2054" s="18"/>
      <c r="B2054" s="12"/>
      <c r="C2054" s="12"/>
      <c r="D2054" s="12"/>
      <c r="E2054" s="13"/>
      <c r="F2054" s="18"/>
      <c r="G2054" s="12"/>
      <c r="H2054" s="14">
        <f>IF(OR($B2054="",$E2054=""),"",SUMIFS($E$6:$E2054,$B$6:$B2054,$B2054,$C$6:$C2054,"Crédit")-SUMIFS($E$6:$E2054,$B$6:$B2054,$B2054,$C$6:$C2054,"Remboursement"))</f>
      </c>
    </row>
    <row r="2055" spans="1:8" x14ac:dyDescent="0.25">
      <c r="A2055" s="18"/>
      <c r="B2055" s="12"/>
      <c r="C2055" s="12"/>
      <c r="D2055" s="12"/>
      <c r="E2055" s="13"/>
      <c r="F2055" s="18"/>
      <c r="G2055" s="12"/>
      <c r="H2055" s="14">
        <f>IF(OR($B2055="",$E2055=""),"",SUMIFS($E$6:$E2055,$B$6:$B2055,$B2055,$C$6:$C2055,"Crédit")-SUMIFS($E$6:$E2055,$B$6:$B2055,$B2055,$C$6:$C2055,"Remboursement"))</f>
      </c>
    </row>
    <row r="2056" spans="1:8" x14ac:dyDescent="0.25">
      <c r="A2056" s="18"/>
      <c r="B2056" s="12"/>
      <c r="C2056" s="12"/>
      <c r="D2056" s="12"/>
      <c r="E2056" s="13"/>
      <c r="F2056" s="18"/>
      <c r="G2056" s="12"/>
      <c r="H2056" s="14">
        <f>IF(OR($B2056="",$E2056=""),"",SUMIFS($E$6:$E2056,$B$6:$B2056,$B2056,$C$6:$C2056,"Crédit")-SUMIFS($E$6:$E2056,$B$6:$B2056,$B2056,$C$6:$C2056,"Remboursement"))</f>
      </c>
    </row>
    <row r="2057" spans="1:8" x14ac:dyDescent="0.25">
      <c r="A2057" s="18"/>
      <c r="B2057" s="12"/>
      <c r="C2057" s="12"/>
      <c r="D2057" s="12"/>
      <c r="E2057" s="13"/>
      <c r="F2057" s="18"/>
      <c r="G2057" s="12"/>
      <c r="H2057" s="14">
        <f>IF(OR($B2057="",$E2057=""),"",SUMIFS($E$6:$E2057,$B$6:$B2057,$B2057,$C$6:$C2057,"Crédit")-SUMIFS($E$6:$E2057,$B$6:$B2057,$B2057,$C$6:$C2057,"Remboursement"))</f>
      </c>
    </row>
    <row r="2058" spans="1:8" x14ac:dyDescent="0.25">
      <c r="A2058" s="18"/>
      <c r="B2058" s="12"/>
      <c r="C2058" s="12"/>
      <c r="D2058" s="12"/>
      <c r="E2058" s="13"/>
      <c r="F2058" s="18"/>
      <c r="G2058" s="12"/>
      <c r="H2058" s="14">
        <f>IF(OR($B2058="",$E2058=""),"",SUMIFS($E$6:$E2058,$B$6:$B2058,$B2058,$C$6:$C2058,"Crédit")-SUMIFS($E$6:$E2058,$B$6:$B2058,$B2058,$C$6:$C2058,"Remboursement"))</f>
      </c>
    </row>
    <row r="2059" spans="1:8" x14ac:dyDescent="0.25">
      <c r="A2059" s="18"/>
      <c r="B2059" s="12"/>
      <c r="C2059" s="12"/>
      <c r="D2059" s="12"/>
      <c r="E2059" s="13"/>
      <c r="F2059" s="18"/>
      <c r="G2059" s="12"/>
      <c r="H2059" s="14">
        <f>IF(OR($B2059="",$E2059=""),"",SUMIFS($E$6:$E2059,$B$6:$B2059,$B2059,$C$6:$C2059,"Crédit")-SUMIFS($E$6:$E2059,$B$6:$B2059,$B2059,$C$6:$C2059,"Remboursement"))</f>
      </c>
    </row>
    <row r="2060" spans="1:8" x14ac:dyDescent="0.25">
      <c r="A2060" s="18"/>
      <c r="B2060" s="12"/>
      <c r="C2060" s="12"/>
      <c r="D2060" s="12"/>
      <c r="E2060" s="13"/>
      <c r="F2060" s="18"/>
      <c r="G2060" s="12"/>
      <c r="H2060" s="14">
        <f>IF(OR($B2060="",$E2060=""),"",SUMIFS($E$6:$E2060,$B$6:$B2060,$B2060,$C$6:$C2060,"Crédit")-SUMIFS($E$6:$E2060,$B$6:$B2060,$B2060,$C$6:$C2060,"Remboursement"))</f>
      </c>
    </row>
    <row r="2061" spans="1:8" x14ac:dyDescent="0.25">
      <c r="A2061" s="18"/>
      <c r="B2061" s="12"/>
      <c r="C2061" s="12"/>
      <c r="D2061" s="12"/>
      <c r="E2061" s="13"/>
      <c r="F2061" s="18"/>
      <c r="G2061" s="12"/>
      <c r="H2061" s="14">
        <f>IF(OR($B2061="",$E2061=""),"",SUMIFS($E$6:$E2061,$B$6:$B2061,$B2061,$C$6:$C2061,"Crédit")-SUMIFS($E$6:$E2061,$B$6:$B2061,$B2061,$C$6:$C2061,"Remboursement"))</f>
      </c>
    </row>
    <row r="2062" spans="1:8" x14ac:dyDescent="0.25">
      <c r="A2062" s="18"/>
      <c r="B2062" s="12"/>
      <c r="C2062" s="12"/>
      <c r="D2062" s="12"/>
      <c r="E2062" s="13"/>
      <c r="F2062" s="18"/>
      <c r="G2062" s="12"/>
      <c r="H2062" s="14">
        <f>IF(OR($B2062="",$E2062=""),"",SUMIFS($E$6:$E2062,$B$6:$B2062,$B2062,$C$6:$C2062,"Crédit")-SUMIFS($E$6:$E2062,$B$6:$B2062,$B2062,$C$6:$C2062,"Remboursement"))</f>
      </c>
    </row>
    <row r="2063" spans="1:8" x14ac:dyDescent="0.25">
      <c r="A2063" s="18"/>
      <c r="B2063" s="12"/>
      <c r="C2063" s="12"/>
      <c r="D2063" s="12"/>
      <c r="E2063" s="13"/>
      <c r="F2063" s="18"/>
      <c r="G2063" s="12"/>
      <c r="H2063" s="14">
        <f>IF(OR($B2063="",$E2063=""),"",SUMIFS($E$6:$E2063,$B$6:$B2063,$B2063,$C$6:$C2063,"Crédit")-SUMIFS($E$6:$E2063,$B$6:$B2063,$B2063,$C$6:$C2063,"Remboursement"))</f>
      </c>
    </row>
    <row r="2064" spans="1:8" x14ac:dyDescent="0.25">
      <c r="A2064" s="18"/>
      <c r="B2064" s="12"/>
      <c r="C2064" s="12"/>
      <c r="D2064" s="12"/>
      <c r="E2064" s="13"/>
      <c r="F2064" s="18"/>
      <c r="G2064" s="12"/>
      <c r="H2064" s="14">
        <f>IF(OR($B2064="",$E2064=""),"",SUMIFS($E$6:$E2064,$B$6:$B2064,$B2064,$C$6:$C2064,"Crédit")-SUMIFS($E$6:$E2064,$B$6:$B2064,$B2064,$C$6:$C2064,"Remboursement"))</f>
      </c>
    </row>
    <row r="2065" spans="1:8" x14ac:dyDescent="0.25">
      <c r="A2065" s="18"/>
      <c r="B2065" s="12"/>
      <c r="C2065" s="12"/>
      <c r="D2065" s="12"/>
      <c r="E2065" s="13"/>
      <c r="F2065" s="18"/>
      <c r="G2065" s="12"/>
      <c r="H2065" s="14">
        <f>IF(OR($B2065="",$E2065=""),"",SUMIFS($E$6:$E2065,$B$6:$B2065,$B2065,$C$6:$C2065,"Crédit")-SUMIFS($E$6:$E2065,$B$6:$B2065,$B2065,$C$6:$C2065,"Remboursement"))</f>
      </c>
    </row>
    <row r="2066" spans="1:8" x14ac:dyDescent="0.25">
      <c r="A2066" s="18"/>
      <c r="B2066" s="12"/>
      <c r="C2066" s="12"/>
      <c r="D2066" s="12"/>
      <c r="E2066" s="13"/>
      <c r="F2066" s="18"/>
      <c r="G2066" s="12"/>
      <c r="H2066" s="14">
        <f>IF(OR($B2066="",$E2066=""),"",SUMIFS($E$6:$E2066,$B$6:$B2066,$B2066,$C$6:$C2066,"Crédit")-SUMIFS($E$6:$E2066,$B$6:$B2066,$B2066,$C$6:$C2066,"Remboursement"))</f>
      </c>
    </row>
    <row r="2067" spans="1:8" x14ac:dyDescent="0.25">
      <c r="A2067" s="18"/>
      <c r="B2067" s="12"/>
      <c r="C2067" s="12"/>
      <c r="D2067" s="12"/>
      <c r="E2067" s="13"/>
      <c r="F2067" s="18"/>
      <c r="G2067" s="12"/>
      <c r="H2067" s="14">
        <f>IF(OR($B2067="",$E2067=""),"",SUMIFS($E$6:$E2067,$B$6:$B2067,$B2067,$C$6:$C2067,"Crédit")-SUMIFS($E$6:$E2067,$B$6:$B2067,$B2067,$C$6:$C2067,"Remboursement"))</f>
      </c>
    </row>
    <row r="2068" spans="1:8" x14ac:dyDescent="0.25">
      <c r="A2068" s="18"/>
      <c r="B2068" s="12"/>
      <c r="C2068" s="12"/>
      <c r="D2068" s="12"/>
      <c r="E2068" s="13"/>
      <c r="F2068" s="18"/>
      <c r="G2068" s="12"/>
      <c r="H2068" s="14">
        <f>IF(OR($B2068="",$E2068=""),"",SUMIFS($E$6:$E2068,$B$6:$B2068,$B2068,$C$6:$C2068,"Crédit")-SUMIFS($E$6:$E2068,$B$6:$B2068,$B2068,$C$6:$C2068,"Remboursement"))</f>
      </c>
    </row>
    <row r="2069" spans="1:8" x14ac:dyDescent="0.25">
      <c r="A2069" s="18"/>
      <c r="B2069" s="12"/>
      <c r="C2069" s="12"/>
      <c r="D2069" s="12"/>
      <c r="E2069" s="13"/>
      <c r="F2069" s="18"/>
      <c r="G2069" s="12"/>
      <c r="H2069" s="14">
        <f>IF(OR($B2069="",$E2069=""),"",SUMIFS($E$6:$E2069,$B$6:$B2069,$B2069,$C$6:$C2069,"Crédit")-SUMIFS($E$6:$E2069,$B$6:$B2069,$B2069,$C$6:$C2069,"Remboursement"))</f>
      </c>
    </row>
    <row r="2070" spans="1:8" x14ac:dyDescent="0.25">
      <c r="A2070" s="18"/>
      <c r="B2070" s="12"/>
      <c r="C2070" s="12"/>
      <c r="D2070" s="12"/>
      <c r="E2070" s="13"/>
      <c r="F2070" s="18"/>
      <c r="G2070" s="12"/>
      <c r="H2070" s="14">
        <f>IF(OR($B2070="",$E2070=""),"",SUMIFS($E$6:$E2070,$B$6:$B2070,$B2070,$C$6:$C2070,"Crédit")-SUMIFS($E$6:$E2070,$B$6:$B2070,$B2070,$C$6:$C2070,"Remboursement"))</f>
      </c>
    </row>
    <row r="2071" spans="1:8" x14ac:dyDescent="0.25">
      <c r="A2071" s="18"/>
      <c r="B2071" s="12"/>
      <c r="C2071" s="12"/>
      <c r="D2071" s="12"/>
      <c r="E2071" s="13"/>
      <c r="F2071" s="18"/>
      <c r="G2071" s="12"/>
      <c r="H2071" s="14">
        <f>IF(OR($B2071="",$E2071=""),"",SUMIFS($E$6:$E2071,$B$6:$B2071,$B2071,$C$6:$C2071,"Crédit")-SUMIFS($E$6:$E2071,$B$6:$B2071,$B2071,$C$6:$C2071,"Remboursement"))</f>
      </c>
    </row>
    <row r="2072" spans="1:8" x14ac:dyDescent="0.25">
      <c r="A2072" s="18"/>
      <c r="B2072" s="12"/>
      <c r="C2072" s="12"/>
      <c r="D2072" s="12"/>
      <c r="E2072" s="13"/>
      <c r="F2072" s="18"/>
      <c r="G2072" s="12"/>
      <c r="H2072" s="14">
        <f>IF(OR($B2072="",$E2072=""),"",SUMIFS($E$6:$E2072,$B$6:$B2072,$B2072,$C$6:$C2072,"Crédit")-SUMIFS($E$6:$E2072,$B$6:$B2072,$B2072,$C$6:$C2072,"Remboursement"))</f>
      </c>
    </row>
    <row r="2073" spans="1:8" x14ac:dyDescent="0.25">
      <c r="A2073" s="18"/>
      <c r="B2073" s="12"/>
      <c r="C2073" s="12"/>
      <c r="D2073" s="12"/>
      <c r="E2073" s="13"/>
      <c r="F2073" s="18"/>
      <c r="G2073" s="12"/>
      <c r="H2073" s="14">
        <f>IF(OR($B2073="",$E2073=""),"",SUMIFS($E$6:$E2073,$B$6:$B2073,$B2073,$C$6:$C2073,"Crédit")-SUMIFS($E$6:$E2073,$B$6:$B2073,$B2073,$C$6:$C2073,"Remboursement"))</f>
      </c>
    </row>
    <row r="2074" spans="1:8" x14ac:dyDescent="0.25">
      <c r="A2074" s="18"/>
      <c r="B2074" s="12"/>
      <c r="C2074" s="12"/>
      <c r="D2074" s="12"/>
      <c r="E2074" s="13"/>
      <c r="F2074" s="18"/>
      <c r="G2074" s="12"/>
      <c r="H2074" s="14">
        <f>IF(OR($B2074="",$E2074=""),"",SUMIFS($E$6:$E2074,$B$6:$B2074,$B2074,$C$6:$C2074,"Crédit")-SUMIFS($E$6:$E2074,$B$6:$B2074,$B2074,$C$6:$C2074,"Remboursement"))</f>
      </c>
    </row>
    <row r="2075" spans="1:8" x14ac:dyDescent="0.25">
      <c r="A2075" s="18"/>
      <c r="B2075" s="12"/>
      <c r="C2075" s="12"/>
      <c r="D2075" s="12"/>
      <c r="E2075" s="13"/>
      <c r="F2075" s="18"/>
      <c r="G2075" s="12"/>
      <c r="H2075" s="14">
        <f>IF(OR($B2075="",$E2075=""),"",SUMIFS($E$6:$E2075,$B$6:$B2075,$B2075,$C$6:$C2075,"Crédit")-SUMIFS($E$6:$E2075,$B$6:$B2075,$B2075,$C$6:$C2075,"Remboursement"))</f>
      </c>
    </row>
    <row r="2076" spans="1:8" x14ac:dyDescent="0.25">
      <c r="A2076" s="18"/>
      <c r="B2076" s="12"/>
      <c r="C2076" s="12"/>
      <c r="D2076" s="12"/>
      <c r="E2076" s="13"/>
      <c r="F2076" s="18"/>
      <c r="G2076" s="12"/>
      <c r="H2076" s="14">
        <f>IF(OR($B2076="",$E2076=""),"",SUMIFS($E$6:$E2076,$B$6:$B2076,$B2076,$C$6:$C2076,"Crédit")-SUMIFS($E$6:$E2076,$B$6:$B2076,$B2076,$C$6:$C2076,"Remboursement"))</f>
      </c>
    </row>
    <row r="2077" spans="1:8" x14ac:dyDescent="0.25">
      <c r="A2077" s="18"/>
      <c r="B2077" s="12"/>
      <c r="C2077" s="12"/>
      <c r="D2077" s="12"/>
      <c r="E2077" s="13"/>
      <c r="F2077" s="18"/>
      <c r="G2077" s="12"/>
      <c r="H2077" s="14">
        <f>IF(OR($B2077="",$E2077=""),"",SUMIFS($E$6:$E2077,$B$6:$B2077,$B2077,$C$6:$C2077,"Crédit")-SUMIFS($E$6:$E2077,$B$6:$B2077,$B2077,$C$6:$C2077,"Remboursement"))</f>
      </c>
    </row>
    <row r="2078" spans="1:8" x14ac:dyDescent="0.25">
      <c r="A2078" s="18"/>
      <c r="B2078" s="12"/>
      <c r="C2078" s="12"/>
      <c r="D2078" s="12"/>
      <c r="E2078" s="13"/>
      <c r="F2078" s="18"/>
      <c r="G2078" s="12"/>
      <c r="H2078" s="14">
        <f>IF(OR($B2078="",$E2078=""),"",SUMIFS($E$6:$E2078,$B$6:$B2078,$B2078,$C$6:$C2078,"Crédit")-SUMIFS($E$6:$E2078,$B$6:$B2078,$B2078,$C$6:$C2078,"Remboursement"))</f>
      </c>
    </row>
    <row r="2079" spans="1:8" x14ac:dyDescent="0.25">
      <c r="A2079" s="18"/>
      <c r="B2079" s="12"/>
      <c r="C2079" s="12"/>
      <c r="D2079" s="12"/>
      <c r="E2079" s="13"/>
      <c r="F2079" s="18"/>
      <c r="G2079" s="12"/>
      <c r="H2079" s="14">
        <f>IF(OR($B2079="",$E2079=""),"",SUMIFS($E$6:$E2079,$B$6:$B2079,$B2079,$C$6:$C2079,"Crédit")-SUMIFS($E$6:$E2079,$B$6:$B2079,$B2079,$C$6:$C2079,"Remboursement"))</f>
      </c>
    </row>
    <row r="2080" spans="1:8" x14ac:dyDescent="0.25">
      <c r="A2080" s="18"/>
      <c r="B2080" s="12"/>
      <c r="C2080" s="12"/>
      <c r="D2080" s="12"/>
      <c r="E2080" s="13"/>
      <c r="F2080" s="18"/>
      <c r="G2080" s="12"/>
      <c r="H2080" s="14">
        <f>IF(OR($B2080="",$E2080=""),"",SUMIFS($E$6:$E2080,$B$6:$B2080,$B2080,$C$6:$C2080,"Crédit")-SUMIFS($E$6:$E2080,$B$6:$B2080,$B2080,$C$6:$C2080,"Remboursement"))</f>
      </c>
    </row>
    <row r="2081" spans="1:8" x14ac:dyDescent="0.25">
      <c r="A2081" s="18"/>
      <c r="B2081" s="12"/>
      <c r="C2081" s="12"/>
      <c r="D2081" s="12"/>
      <c r="E2081" s="13"/>
      <c r="F2081" s="18"/>
      <c r="G2081" s="12"/>
      <c r="H2081" s="14">
        <f>IF(OR($B2081="",$E2081=""),"",SUMIFS($E$6:$E2081,$B$6:$B2081,$B2081,$C$6:$C2081,"Crédit")-SUMIFS($E$6:$E2081,$B$6:$B2081,$B2081,$C$6:$C2081,"Remboursement"))</f>
      </c>
    </row>
    <row r="2082" spans="1:8" x14ac:dyDescent="0.25">
      <c r="A2082" s="18"/>
      <c r="B2082" s="12"/>
      <c r="C2082" s="12"/>
      <c r="D2082" s="12"/>
      <c r="E2082" s="13"/>
      <c r="F2082" s="18"/>
      <c r="G2082" s="12"/>
      <c r="H2082" s="14">
        <f>IF(OR($B2082="",$E2082=""),"",SUMIFS($E$6:$E2082,$B$6:$B2082,$B2082,$C$6:$C2082,"Crédit")-SUMIFS($E$6:$E2082,$B$6:$B2082,$B2082,$C$6:$C2082,"Remboursement"))</f>
      </c>
    </row>
    <row r="2083" spans="1:8" x14ac:dyDescent="0.25">
      <c r="A2083" s="18"/>
      <c r="B2083" s="12"/>
      <c r="C2083" s="12"/>
      <c r="D2083" s="12"/>
      <c r="E2083" s="13"/>
      <c r="F2083" s="18"/>
      <c r="G2083" s="12"/>
      <c r="H2083" s="14">
        <f>IF(OR($B2083="",$E2083=""),"",SUMIFS($E$6:$E2083,$B$6:$B2083,$B2083,$C$6:$C2083,"Crédit")-SUMIFS($E$6:$E2083,$B$6:$B2083,$B2083,$C$6:$C2083,"Remboursement"))</f>
      </c>
    </row>
    <row r="2084" spans="1:8" x14ac:dyDescent="0.25">
      <c r="A2084" s="18"/>
      <c r="B2084" s="12"/>
      <c r="C2084" s="12"/>
      <c r="D2084" s="12"/>
      <c r="E2084" s="13"/>
      <c r="F2084" s="18"/>
      <c r="G2084" s="12"/>
      <c r="H2084" s="14">
        <f>IF(OR($B2084="",$E2084=""),"",SUMIFS($E$6:$E2084,$B$6:$B2084,$B2084,$C$6:$C2084,"Crédit")-SUMIFS($E$6:$E2084,$B$6:$B2084,$B2084,$C$6:$C2084,"Remboursement"))</f>
      </c>
    </row>
    <row r="2085" spans="1:8" x14ac:dyDescent="0.25">
      <c r="A2085" s="18"/>
      <c r="B2085" s="12"/>
      <c r="C2085" s="12"/>
      <c r="D2085" s="12"/>
      <c r="E2085" s="13"/>
      <c r="F2085" s="18"/>
      <c r="G2085" s="12"/>
      <c r="H2085" s="14">
        <f>IF(OR($B2085="",$E2085=""),"",SUMIFS($E$6:$E2085,$B$6:$B2085,$B2085,$C$6:$C2085,"Crédit")-SUMIFS($E$6:$E2085,$B$6:$B2085,$B2085,$C$6:$C2085,"Remboursement"))</f>
      </c>
    </row>
    <row r="2086" spans="1:8" x14ac:dyDescent="0.25">
      <c r="A2086" s="18"/>
      <c r="B2086" s="12"/>
      <c r="C2086" s="12"/>
      <c r="D2086" s="12"/>
      <c r="E2086" s="13"/>
      <c r="F2086" s="18"/>
      <c r="G2086" s="12"/>
      <c r="H2086" s="14">
        <f>IF(OR($B2086="",$E2086=""),"",SUMIFS($E$6:$E2086,$B$6:$B2086,$B2086,$C$6:$C2086,"Crédit")-SUMIFS($E$6:$E2086,$B$6:$B2086,$B2086,$C$6:$C2086,"Remboursement"))</f>
      </c>
    </row>
    <row r="2087" spans="1:8" x14ac:dyDescent="0.25">
      <c r="A2087" s="18"/>
      <c r="B2087" s="12"/>
      <c r="C2087" s="12"/>
      <c r="D2087" s="12"/>
      <c r="E2087" s="13"/>
      <c r="F2087" s="18"/>
      <c r="G2087" s="12"/>
      <c r="H2087" s="14">
        <f>IF(OR($B2087="",$E2087=""),"",SUMIFS($E$6:$E2087,$B$6:$B2087,$B2087,$C$6:$C2087,"Crédit")-SUMIFS($E$6:$E2087,$B$6:$B2087,$B2087,$C$6:$C2087,"Remboursement"))</f>
      </c>
    </row>
    <row r="2088" spans="1:8" x14ac:dyDescent="0.25">
      <c r="A2088" s="18"/>
      <c r="B2088" s="12"/>
      <c r="C2088" s="12"/>
      <c r="D2088" s="12"/>
      <c r="E2088" s="13"/>
      <c r="F2088" s="18"/>
      <c r="G2088" s="12"/>
      <c r="H2088" s="14">
        <f>IF(OR($B2088="",$E2088=""),"",SUMIFS($E$6:$E2088,$B$6:$B2088,$B2088,$C$6:$C2088,"Crédit")-SUMIFS($E$6:$E2088,$B$6:$B2088,$B2088,$C$6:$C2088,"Remboursement"))</f>
      </c>
    </row>
    <row r="2089" spans="1:8" x14ac:dyDescent="0.25">
      <c r="A2089" s="18"/>
      <c r="B2089" s="12"/>
      <c r="C2089" s="12"/>
      <c r="D2089" s="12"/>
      <c r="E2089" s="13"/>
      <c r="F2089" s="18"/>
      <c r="G2089" s="12"/>
      <c r="H2089" s="14">
        <f>IF(OR($B2089="",$E2089=""),"",SUMIFS($E$6:$E2089,$B$6:$B2089,$B2089,$C$6:$C2089,"Crédit")-SUMIFS($E$6:$E2089,$B$6:$B2089,$B2089,$C$6:$C2089,"Remboursement"))</f>
      </c>
    </row>
    <row r="2090" spans="1:8" x14ac:dyDescent="0.25">
      <c r="A2090" s="18"/>
      <c r="B2090" s="12"/>
      <c r="C2090" s="12"/>
      <c r="D2090" s="12"/>
      <c r="E2090" s="13"/>
      <c r="F2090" s="18"/>
      <c r="G2090" s="12"/>
      <c r="H2090" s="14">
        <f>IF(OR($B2090="",$E2090=""),"",SUMIFS($E$6:$E2090,$B$6:$B2090,$B2090,$C$6:$C2090,"Crédit")-SUMIFS($E$6:$E2090,$B$6:$B2090,$B2090,$C$6:$C2090,"Remboursement"))</f>
      </c>
    </row>
    <row r="2091" spans="1:8" x14ac:dyDescent="0.25">
      <c r="A2091" s="18"/>
      <c r="B2091" s="12"/>
      <c r="C2091" s="12"/>
      <c r="D2091" s="12"/>
      <c r="E2091" s="13"/>
      <c r="F2091" s="18"/>
      <c r="G2091" s="12"/>
      <c r="H2091" s="14">
        <f>IF(OR($B2091="",$E2091=""),"",SUMIFS($E$6:$E2091,$B$6:$B2091,$B2091,$C$6:$C2091,"Crédit")-SUMIFS($E$6:$E2091,$B$6:$B2091,$B2091,$C$6:$C2091,"Remboursement"))</f>
      </c>
    </row>
    <row r="2092" spans="1:8" x14ac:dyDescent="0.25">
      <c r="A2092" s="18"/>
      <c r="B2092" s="12"/>
      <c r="C2092" s="12"/>
      <c r="D2092" s="12"/>
      <c r="E2092" s="13"/>
      <c r="F2092" s="18"/>
      <c r="G2092" s="12"/>
      <c r="H2092" s="14">
        <f>IF(OR($B2092="",$E2092=""),"",SUMIFS($E$6:$E2092,$B$6:$B2092,$B2092,$C$6:$C2092,"Crédit")-SUMIFS($E$6:$E2092,$B$6:$B2092,$B2092,$C$6:$C2092,"Remboursement"))</f>
      </c>
    </row>
    <row r="2093" spans="1:8" x14ac:dyDescent="0.25">
      <c r="A2093" s="18"/>
      <c r="B2093" s="12"/>
      <c r="C2093" s="12"/>
      <c r="D2093" s="12"/>
      <c r="E2093" s="13"/>
      <c r="F2093" s="18"/>
      <c r="G2093" s="12"/>
      <c r="H2093" s="14">
        <f>IF(OR($B2093="",$E2093=""),"",SUMIFS($E$6:$E2093,$B$6:$B2093,$B2093,$C$6:$C2093,"Crédit")-SUMIFS($E$6:$E2093,$B$6:$B2093,$B2093,$C$6:$C2093,"Remboursement"))</f>
      </c>
    </row>
    <row r="2094" spans="1:8" x14ac:dyDescent="0.25">
      <c r="A2094" s="18"/>
      <c r="B2094" s="12"/>
      <c r="C2094" s="12"/>
      <c r="D2094" s="12"/>
      <c r="E2094" s="13"/>
      <c r="F2094" s="18"/>
      <c r="G2094" s="12"/>
      <c r="H2094" s="14">
        <f>IF(OR($B2094="",$E2094=""),"",SUMIFS($E$6:$E2094,$B$6:$B2094,$B2094,$C$6:$C2094,"Crédit")-SUMIFS($E$6:$E2094,$B$6:$B2094,$B2094,$C$6:$C2094,"Remboursement"))</f>
      </c>
    </row>
    <row r="2095" spans="1:8" x14ac:dyDescent="0.25">
      <c r="A2095" s="18"/>
      <c r="B2095" s="12"/>
      <c r="C2095" s="12"/>
      <c r="D2095" s="12"/>
      <c r="E2095" s="13"/>
      <c r="F2095" s="18"/>
      <c r="G2095" s="12"/>
      <c r="H2095" s="14">
        <f>IF(OR($B2095="",$E2095=""),"",SUMIFS($E$6:$E2095,$B$6:$B2095,$B2095,$C$6:$C2095,"Crédit")-SUMIFS($E$6:$E2095,$B$6:$B2095,$B2095,$C$6:$C2095,"Remboursement"))</f>
      </c>
    </row>
    <row r="2096" spans="1:8" x14ac:dyDescent="0.25">
      <c r="A2096" s="18"/>
      <c r="B2096" s="12"/>
      <c r="C2096" s="12"/>
      <c r="D2096" s="12"/>
      <c r="E2096" s="13"/>
      <c r="F2096" s="18"/>
      <c r="G2096" s="12"/>
      <c r="H2096" s="14">
        <f>IF(OR($B2096="",$E2096=""),"",SUMIFS($E$6:$E2096,$B$6:$B2096,$B2096,$C$6:$C2096,"Crédit")-SUMIFS($E$6:$E2096,$B$6:$B2096,$B2096,$C$6:$C2096,"Remboursement"))</f>
      </c>
    </row>
    <row r="2097" spans="1:8" x14ac:dyDescent="0.25">
      <c r="A2097" s="18"/>
      <c r="B2097" s="12"/>
      <c r="C2097" s="12"/>
      <c r="D2097" s="12"/>
      <c r="E2097" s="13"/>
      <c r="F2097" s="18"/>
      <c r="G2097" s="12"/>
      <c r="H2097" s="14">
        <f>IF(OR($B2097="",$E2097=""),"",SUMIFS($E$6:$E2097,$B$6:$B2097,$B2097,$C$6:$C2097,"Crédit")-SUMIFS($E$6:$E2097,$B$6:$B2097,$B2097,$C$6:$C2097,"Remboursement"))</f>
      </c>
    </row>
    <row r="2098" spans="1:8" x14ac:dyDescent="0.25">
      <c r="A2098" s="18"/>
      <c r="B2098" s="12"/>
      <c r="C2098" s="12"/>
      <c r="D2098" s="12"/>
      <c r="E2098" s="13"/>
      <c r="F2098" s="18"/>
      <c r="G2098" s="12"/>
      <c r="H2098" s="14">
        <f>IF(OR($B2098="",$E2098=""),"",SUMIFS($E$6:$E2098,$B$6:$B2098,$B2098,$C$6:$C2098,"Crédit")-SUMIFS($E$6:$E2098,$B$6:$B2098,$B2098,$C$6:$C2098,"Remboursement"))</f>
      </c>
    </row>
    <row r="2099" spans="1:8" x14ac:dyDescent="0.25">
      <c r="A2099" s="18"/>
      <c r="B2099" s="12"/>
      <c r="C2099" s="12"/>
      <c r="D2099" s="12"/>
      <c r="E2099" s="13"/>
      <c r="F2099" s="18"/>
      <c r="G2099" s="12"/>
      <c r="H2099" s="14">
        <f>IF(OR($B2099="",$E2099=""),"",SUMIFS($E$6:$E2099,$B$6:$B2099,$B2099,$C$6:$C2099,"Crédit")-SUMIFS($E$6:$E2099,$B$6:$B2099,$B2099,$C$6:$C2099,"Remboursement"))</f>
      </c>
    </row>
    <row r="2100" spans="1:8" x14ac:dyDescent="0.25">
      <c r="A2100" s="18"/>
      <c r="B2100" s="12"/>
      <c r="C2100" s="12"/>
      <c r="D2100" s="12"/>
      <c r="E2100" s="13"/>
      <c r="F2100" s="18"/>
      <c r="G2100" s="12"/>
      <c r="H2100" s="14">
        <f>IF(OR($B2100="",$E2100=""),"",SUMIFS($E$6:$E2100,$B$6:$B2100,$B2100,$C$6:$C2100,"Crédit")-SUMIFS($E$6:$E2100,$B$6:$B2100,$B2100,$C$6:$C2100,"Remboursement"))</f>
      </c>
    </row>
    <row r="2101" spans="1:8" x14ac:dyDescent="0.25">
      <c r="A2101" s="18"/>
      <c r="B2101" s="12"/>
      <c r="C2101" s="12"/>
      <c r="D2101" s="12"/>
      <c r="E2101" s="13"/>
      <c r="F2101" s="18"/>
      <c r="G2101" s="12"/>
      <c r="H2101" s="14">
        <f>IF(OR($B2101="",$E2101=""),"",SUMIFS($E$6:$E2101,$B$6:$B2101,$B2101,$C$6:$C2101,"Crédit")-SUMIFS($E$6:$E2101,$B$6:$B2101,$B2101,$C$6:$C2101,"Remboursement"))</f>
      </c>
    </row>
    <row r="2102" spans="1:8" x14ac:dyDescent="0.25">
      <c r="A2102" s="18"/>
      <c r="B2102" s="12"/>
      <c r="C2102" s="12"/>
      <c r="D2102" s="12"/>
      <c r="E2102" s="13"/>
      <c r="F2102" s="18"/>
      <c r="G2102" s="12"/>
      <c r="H2102" s="14">
        <f>IF(OR($B2102="",$E2102=""),"",SUMIFS($E$6:$E2102,$B$6:$B2102,$B2102,$C$6:$C2102,"Crédit")-SUMIFS($E$6:$E2102,$B$6:$B2102,$B2102,$C$6:$C2102,"Remboursement"))</f>
      </c>
    </row>
    <row r="2103" spans="1:8" x14ac:dyDescent="0.25">
      <c r="A2103" s="18"/>
      <c r="B2103" s="12"/>
      <c r="C2103" s="12"/>
      <c r="D2103" s="12"/>
      <c r="E2103" s="13"/>
      <c r="F2103" s="18"/>
      <c r="G2103" s="12"/>
      <c r="H2103" s="14">
        <f>IF(OR($B2103="",$E2103=""),"",SUMIFS($E$6:$E2103,$B$6:$B2103,$B2103,$C$6:$C2103,"Crédit")-SUMIFS($E$6:$E2103,$B$6:$B2103,$B2103,$C$6:$C2103,"Remboursement"))</f>
      </c>
    </row>
    <row r="2104" spans="1:8" x14ac:dyDescent="0.25">
      <c r="A2104" s="18"/>
      <c r="B2104" s="12"/>
      <c r="C2104" s="12"/>
      <c r="D2104" s="12"/>
      <c r="E2104" s="13"/>
      <c r="F2104" s="18"/>
      <c r="G2104" s="12"/>
      <c r="H2104" s="14">
        <f>IF(OR($B2104="",$E2104=""),"",SUMIFS($E$6:$E2104,$B$6:$B2104,$B2104,$C$6:$C2104,"Crédit")-SUMIFS($E$6:$E2104,$B$6:$B2104,$B2104,$C$6:$C2104,"Remboursement"))</f>
      </c>
    </row>
    <row r="2105" spans="1:8" x14ac:dyDescent="0.25">
      <c r="A2105" s="18"/>
      <c r="B2105" s="12"/>
      <c r="C2105" s="12"/>
      <c r="D2105" s="12"/>
      <c r="E2105" s="13"/>
      <c r="F2105" s="18"/>
      <c r="G2105" s="12"/>
      <c r="H2105" s="14">
        <f>IF(OR($B2105="",$E2105=""),"",SUMIFS($E$6:$E2105,$B$6:$B2105,$B2105,$C$6:$C2105,"Crédit")-SUMIFS($E$6:$E2105,$B$6:$B2105,$B2105,$C$6:$C2105,"Remboursement"))</f>
      </c>
    </row>
    <row r="2106" spans="1:8" x14ac:dyDescent="0.25">
      <c r="A2106" s="18"/>
      <c r="B2106" s="12"/>
      <c r="C2106" s="12"/>
      <c r="D2106" s="12"/>
      <c r="E2106" s="13"/>
      <c r="F2106" s="18"/>
      <c r="G2106" s="12"/>
      <c r="H2106" s="14">
        <f>IF(OR($B2106="",$E2106=""),"",SUMIFS($E$6:$E2106,$B$6:$B2106,$B2106,$C$6:$C2106,"Crédit")-SUMIFS($E$6:$E2106,$B$6:$B2106,$B2106,$C$6:$C2106,"Remboursement"))</f>
      </c>
    </row>
    <row r="2107" spans="1:8" x14ac:dyDescent="0.25">
      <c r="A2107" s="18"/>
      <c r="B2107" s="12"/>
      <c r="C2107" s="12"/>
      <c r="D2107" s="12"/>
      <c r="E2107" s="13"/>
      <c r="F2107" s="18"/>
      <c r="G2107" s="12"/>
      <c r="H2107" s="14">
        <f>IF(OR($B2107="",$E2107=""),"",SUMIFS($E$6:$E2107,$B$6:$B2107,$B2107,$C$6:$C2107,"Crédit")-SUMIFS($E$6:$E2107,$B$6:$B2107,$B2107,$C$6:$C2107,"Remboursement"))</f>
      </c>
    </row>
    <row r="2108" spans="1:8" x14ac:dyDescent="0.25">
      <c r="A2108" s="18"/>
      <c r="B2108" s="12"/>
      <c r="C2108" s="12"/>
      <c r="D2108" s="12"/>
      <c r="E2108" s="13"/>
      <c r="F2108" s="18"/>
      <c r="G2108" s="12"/>
      <c r="H2108" s="14">
        <f>IF(OR($B2108="",$E2108=""),"",SUMIFS($E$6:$E2108,$B$6:$B2108,$B2108,$C$6:$C2108,"Crédit")-SUMIFS($E$6:$E2108,$B$6:$B2108,$B2108,$C$6:$C2108,"Remboursement"))</f>
      </c>
    </row>
    <row r="2109" spans="1:8" x14ac:dyDescent="0.25">
      <c r="A2109" s="18"/>
      <c r="B2109" s="12"/>
      <c r="C2109" s="12"/>
      <c r="D2109" s="12"/>
      <c r="E2109" s="13"/>
      <c r="F2109" s="18"/>
      <c r="G2109" s="12"/>
      <c r="H2109" s="14">
        <f>IF(OR($B2109="",$E2109=""),"",SUMIFS($E$6:$E2109,$B$6:$B2109,$B2109,$C$6:$C2109,"Crédit")-SUMIFS($E$6:$E2109,$B$6:$B2109,$B2109,$C$6:$C2109,"Remboursement"))</f>
      </c>
    </row>
    <row r="2110" spans="1:8" x14ac:dyDescent="0.25">
      <c r="A2110" s="18"/>
      <c r="B2110" s="12"/>
      <c r="C2110" s="12"/>
      <c r="D2110" s="12"/>
      <c r="E2110" s="13"/>
      <c r="F2110" s="18"/>
      <c r="G2110" s="12"/>
      <c r="H2110" s="14">
        <f>IF(OR($B2110="",$E2110=""),"",SUMIFS($E$6:$E2110,$B$6:$B2110,$B2110,$C$6:$C2110,"Crédit")-SUMIFS($E$6:$E2110,$B$6:$B2110,$B2110,$C$6:$C2110,"Remboursement"))</f>
      </c>
    </row>
    <row r="2111" spans="1:8" x14ac:dyDescent="0.25">
      <c r="A2111" s="18"/>
      <c r="B2111" s="12"/>
      <c r="C2111" s="12"/>
      <c r="D2111" s="12"/>
      <c r="E2111" s="13"/>
      <c r="F2111" s="18"/>
      <c r="G2111" s="12"/>
      <c r="H2111" s="14">
        <f>IF(OR($B2111="",$E2111=""),"",SUMIFS($E$6:$E2111,$B$6:$B2111,$B2111,$C$6:$C2111,"Crédit")-SUMIFS($E$6:$E2111,$B$6:$B2111,$B2111,$C$6:$C2111,"Remboursement"))</f>
      </c>
    </row>
    <row r="2112" spans="1:8" x14ac:dyDescent="0.25">
      <c r="A2112" s="18"/>
      <c r="B2112" s="12"/>
      <c r="C2112" s="12"/>
      <c r="D2112" s="12"/>
      <c r="E2112" s="13"/>
      <c r="F2112" s="18"/>
      <c r="G2112" s="12"/>
      <c r="H2112" s="14">
        <f>IF(OR($B2112="",$E2112=""),"",SUMIFS($E$6:$E2112,$B$6:$B2112,$B2112,$C$6:$C2112,"Crédit")-SUMIFS($E$6:$E2112,$B$6:$B2112,$B2112,$C$6:$C2112,"Remboursement"))</f>
      </c>
    </row>
    <row r="2113" spans="1:8" x14ac:dyDescent="0.25">
      <c r="A2113" s="18"/>
      <c r="B2113" s="12"/>
      <c r="C2113" s="12"/>
      <c r="D2113" s="12"/>
      <c r="E2113" s="13"/>
      <c r="F2113" s="18"/>
      <c r="G2113" s="12"/>
      <c r="H2113" s="14">
        <f>IF(OR($B2113="",$E2113=""),"",SUMIFS($E$6:$E2113,$B$6:$B2113,$B2113,$C$6:$C2113,"Crédit")-SUMIFS($E$6:$E2113,$B$6:$B2113,$B2113,$C$6:$C2113,"Remboursement"))</f>
      </c>
    </row>
    <row r="2114" spans="1:8" x14ac:dyDescent="0.25">
      <c r="A2114" s="18"/>
      <c r="B2114" s="12"/>
      <c r="C2114" s="12"/>
      <c r="D2114" s="12"/>
      <c r="E2114" s="13"/>
      <c r="F2114" s="18"/>
      <c r="G2114" s="12"/>
      <c r="H2114" s="14">
        <f>IF(OR($B2114="",$E2114=""),"",SUMIFS($E$6:$E2114,$B$6:$B2114,$B2114,$C$6:$C2114,"Crédit")-SUMIFS($E$6:$E2114,$B$6:$B2114,$B2114,$C$6:$C2114,"Remboursement"))</f>
      </c>
    </row>
    <row r="2115" spans="1:8" x14ac:dyDescent="0.25">
      <c r="A2115" s="18"/>
      <c r="B2115" s="12"/>
      <c r="C2115" s="12"/>
      <c r="D2115" s="12"/>
      <c r="E2115" s="13"/>
      <c r="F2115" s="18"/>
      <c r="G2115" s="12"/>
      <c r="H2115" s="14">
        <f>IF(OR($B2115="",$E2115=""),"",SUMIFS($E$6:$E2115,$B$6:$B2115,$B2115,$C$6:$C2115,"Crédit")-SUMIFS($E$6:$E2115,$B$6:$B2115,$B2115,$C$6:$C2115,"Remboursement"))</f>
      </c>
    </row>
    <row r="2116" spans="1:8" x14ac:dyDescent="0.25">
      <c r="A2116" s="18"/>
      <c r="B2116" s="12"/>
      <c r="C2116" s="12"/>
      <c r="D2116" s="12"/>
      <c r="E2116" s="13"/>
      <c r="F2116" s="18"/>
      <c r="G2116" s="12"/>
      <c r="H2116" s="14">
        <f>IF(OR($B2116="",$E2116=""),"",SUMIFS($E$6:$E2116,$B$6:$B2116,$B2116,$C$6:$C2116,"Crédit")-SUMIFS($E$6:$E2116,$B$6:$B2116,$B2116,$C$6:$C2116,"Remboursement"))</f>
      </c>
    </row>
    <row r="2117" spans="1:8" x14ac:dyDescent="0.25">
      <c r="A2117" s="18"/>
      <c r="B2117" s="12"/>
      <c r="C2117" s="12"/>
      <c r="D2117" s="12"/>
      <c r="E2117" s="13"/>
      <c r="F2117" s="18"/>
      <c r="G2117" s="12"/>
      <c r="H2117" s="14">
        <f>IF(OR($B2117="",$E2117=""),"",SUMIFS($E$6:$E2117,$B$6:$B2117,$B2117,$C$6:$C2117,"Crédit")-SUMIFS($E$6:$E2117,$B$6:$B2117,$B2117,$C$6:$C2117,"Remboursement"))</f>
      </c>
    </row>
    <row r="2118" spans="1:8" x14ac:dyDescent="0.25">
      <c r="A2118" s="18"/>
      <c r="B2118" s="12"/>
      <c r="C2118" s="12"/>
      <c r="D2118" s="12"/>
      <c r="E2118" s="13"/>
      <c r="F2118" s="18"/>
      <c r="G2118" s="12"/>
      <c r="H2118" s="14">
        <f>IF(OR($B2118="",$E2118=""),"",SUMIFS($E$6:$E2118,$B$6:$B2118,$B2118,$C$6:$C2118,"Crédit")-SUMIFS($E$6:$E2118,$B$6:$B2118,$B2118,$C$6:$C2118,"Remboursement"))</f>
      </c>
    </row>
    <row r="2119" spans="1:8" x14ac:dyDescent="0.25">
      <c r="A2119" s="18"/>
      <c r="B2119" s="12"/>
      <c r="C2119" s="12"/>
      <c r="D2119" s="12"/>
      <c r="E2119" s="13"/>
      <c r="F2119" s="18"/>
      <c r="G2119" s="12"/>
      <c r="H2119" s="14">
        <f>IF(OR($B2119="",$E2119=""),"",SUMIFS($E$6:$E2119,$B$6:$B2119,$B2119,$C$6:$C2119,"Crédit")-SUMIFS($E$6:$E2119,$B$6:$B2119,$B2119,$C$6:$C2119,"Remboursement"))</f>
      </c>
    </row>
    <row r="2120" spans="1:8" x14ac:dyDescent="0.25">
      <c r="A2120" s="18"/>
      <c r="B2120" s="12"/>
      <c r="C2120" s="12"/>
      <c r="D2120" s="12"/>
      <c r="E2120" s="13"/>
      <c r="F2120" s="18"/>
      <c r="G2120" s="12"/>
      <c r="H2120" s="14">
        <f>IF(OR($B2120="",$E2120=""),"",SUMIFS($E$6:$E2120,$B$6:$B2120,$B2120,$C$6:$C2120,"Crédit")-SUMIFS($E$6:$E2120,$B$6:$B2120,$B2120,$C$6:$C2120,"Remboursement"))</f>
      </c>
    </row>
    <row r="2121" spans="1:8" x14ac:dyDescent="0.25">
      <c r="A2121" s="18"/>
      <c r="B2121" s="12"/>
      <c r="C2121" s="12"/>
      <c r="D2121" s="12"/>
      <c r="E2121" s="13"/>
      <c r="F2121" s="18"/>
      <c r="G2121" s="12"/>
      <c r="H2121" s="14">
        <f>IF(OR($B2121="",$E2121=""),"",SUMIFS($E$6:$E2121,$B$6:$B2121,$B2121,$C$6:$C2121,"Crédit")-SUMIFS($E$6:$E2121,$B$6:$B2121,$B2121,$C$6:$C2121,"Remboursement"))</f>
      </c>
    </row>
    <row r="2122" spans="1:8" x14ac:dyDescent="0.25">
      <c r="A2122" s="18"/>
      <c r="B2122" s="12"/>
      <c r="C2122" s="12"/>
      <c r="D2122" s="12"/>
      <c r="E2122" s="13"/>
      <c r="F2122" s="18"/>
      <c r="G2122" s="12"/>
      <c r="H2122" s="14">
        <f>IF(OR($B2122="",$E2122=""),"",SUMIFS($E$6:$E2122,$B$6:$B2122,$B2122,$C$6:$C2122,"Crédit")-SUMIFS($E$6:$E2122,$B$6:$B2122,$B2122,$C$6:$C2122,"Remboursement"))</f>
      </c>
    </row>
    <row r="2123" spans="1:8" x14ac:dyDescent="0.25">
      <c r="A2123" s="18"/>
      <c r="B2123" s="12"/>
      <c r="C2123" s="12"/>
      <c r="D2123" s="12"/>
      <c r="E2123" s="13"/>
      <c r="F2123" s="18"/>
      <c r="G2123" s="12"/>
      <c r="H2123" s="14">
        <f>IF(OR($B2123="",$E2123=""),"",SUMIFS($E$6:$E2123,$B$6:$B2123,$B2123,$C$6:$C2123,"Crédit")-SUMIFS($E$6:$E2123,$B$6:$B2123,$B2123,$C$6:$C2123,"Remboursement"))</f>
      </c>
    </row>
    <row r="2124" spans="1:8" x14ac:dyDescent="0.25">
      <c r="A2124" s="18"/>
      <c r="B2124" s="12"/>
      <c r="C2124" s="12"/>
      <c r="D2124" s="12"/>
      <c r="E2124" s="13"/>
      <c r="F2124" s="18"/>
      <c r="G2124" s="12"/>
      <c r="H2124" s="14">
        <f>IF(OR($B2124="",$E2124=""),"",SUMIFS($E$6:$E2124,$B$6:$B2124,$B2124,$C$6:$C2124,"Crédit")-SUMIFS($E$6:$E2124,$B$6:$B2124,$B2124,$C$6:$C2124,"Remboursement"))</f>
      </c>
    </row>
    <row r="2125" spans="1:8" x14ac:dyDescent="0.25">
      <c r="A2125" s="18"/>
      <c r="B2125" s="12"/>
      <c r="C2125" s="12"/>
      <c r="D2125" s="12"/>
      <c r="E2125" s="13"/>
      <c r="F2125" s="18"/>
      <c r="G2125" s="12"/>
      <c r="H2125" s="14">
        <f>IF(OR($B2125="",$E2125=""),"",SUMIFS($E$6:$E2125,$B$6:$B2125,$B2125,$C$6:$C2125,"Crédit")-SUMIFS($E$6:$E2125,$B$6:$B2125,$B2125,$C$6:$C2125,"Remboursement"))</f>
      </c>
    </row>
    <row r="2126" spans="1:8" x14ac:dyDescent="0.25">
      <c r="A2126" s="18"/>
      <c r="B2126" s="12"/>
      <c r="C2126" s="12"/>
      <c r="D2126" s="12"/>
      <c r="E2126" s="13"/>
      <c r="F2126" s="18"/>
      <c r="G2126" s="12"/>
      <c r="H2126" s="14">
        <f>IF(OR($B2126="",$E2126=""),"",SUMIFS($E$6:$E2126,$B$6:$B2126,$B2126,$C$6:$C2126,"Crédit")-SUMIFS($E$6:$E2126,$B$6:$B2126,$B2126,$C$6:$C2126,"Remboursement"))</f>
      </c>
    </row>
    <row r="2127" spans="1:8" x14ac:dyDescent="0.25">
      <c r="A2127" s="18"/>
      <c r="B2127" s="12"/>
      <c r="C2127" s="12"/>
      <c r="D2127" s="12"/>
      <c r="E2127" s="13"/>
      <c r="F2127" s="18"/>
      <c r="G2127" s="12"/>
      <c r="H2127" s="14">
        <f>IF(OR($B2127="",$E2127=""),"",SUMIFS($E$6:$E2127,$B$6:$B2127,$B2127,$C$6:$C2127,"Crédit")-SUMIFS($E$6:$E2127,$B$6:$B2127,$B2127,$C$6:$C2127,"Remboursement"))</f>
      </c>
    </row>
    <row r="2128" spans="1:8" x14ac:dyDescent="0.25">
      <c r="A2128" s="18"/>
      <c r="B2128" s="12"/>
      <c r="C2128" s="12"/>
      <c r="D2128" s="12"/>
      <c r="E2128" s="13"/>
      <c r="F2128" s="18"/>
      <c r="G2128" s="12"/>
      <c r="H2128" s="14">
        <f>IF(OR($B2128="",$E2128=""),"",SUMIFS($E$6:$E2128,$B$6:$B2128,$B2128,$C$6:$C2128,"Crédit")-SUMIFS($E$6:$E2128,$B$6:$B2128,$B2128,$C$6:$C2128,"Remboursement"))</f>
      </c>
    </row>
    <row r="2129" spans="1:8" x14ac:dyDescent="0.25">
      <c r="A2129" s="18"/>
      <c r="B2129" s="12"/>
      <c r="C2129" s="12"/>
      <c r="D2129" s="12"/>
      <c r="E2129" s="13"/>
      <c r="F2129" s="18"/>
      <c r="G2129" s="12"/>
      <c r="H2129" s="14">
        <f>IF(OR($B2129="",$E2129=""),"",SUMIFS($E$6:$E2129,$B$6:$B2129,$B2129,$C$6:$C2129,"Crédit")-SUMIFS($E$6:$E2129,$B$6:$B2129,$B2129,$C$6:$C2129,"Remboursement"))</f>
      </c>
    </row>
    <row r="2130" spans="1:8" x14ac:dyDescent="0.25">
      <c r="A2130" s="18"/>
      <c r="B2130" s="12"/>
      <c r="C2130" s="12"/>
      <c r="D2130" s="12"/>
      <c r="E2130" s="13"/>
      <c r="F2130" s="18"/>
      <c r="G2130" s="12"/>
      <c r="H2130" s="14">
        <f>IF(OR($B2130="",$E2130=""),"",SUMIFS($E$6:$E2130,$B$6:$B2130,$B2130,$C$6:$C2130,"Crédit")-SUMIFS($E$6:$E2130,$B$6:$B2130,$B2130,$C$6:$C2130,"Remboursement"))</f>
      </c>
    </row>
    <row r="2131" spans="1:8" x14ac:dyDescent="0.25">
      <c r="A2131" s="18"/>
      <c r="B2131" s="12"/>
      <c r="C2131" s="12"/>
      <c r="D2131" s="12"/>
      <c r="E2131" s="13"/>
      <c r="F2131" s="18"/>
      <c r="G2131" s="12"/>
      <c r="H2131" s="14">
        <f>IF(OR($B2131="",$E2131=""),"",SUMIFS($E$6:$E2131,$B$6:$B2131,$B2131,$C$6:$C2131,"Crédit")-SUMIFS($E$6:$E2131,$B$6:$B2131,$B2131,$C$6:$C2131,"Remboursement"))</f>
      </c>
    </row>
    <row r="2132" spans="1:8" x14ac:dyDescent="0.25">
      <c r="A2132" s="18"/>
      <c r="B2132" s="12"/>
      <c r="C2132" s="12"/>
      <c r="D2132" s="12"/>
      <c r="E2132" s="13"/>
      <c r="F2132" s="18"/>
      <c r="G2132" s="12"/>
      <c r="H2132" s="14">
        <f>IF(OR($B2132="",$E2132=""),"",SUMIFS($E$6:$E2132,$B$6:$B2132,$B2132,$C$6:$C2132,"Crédit")-SUMIFS($E$6:$E2132,$B$6:$B2132,$B2132,$C$6:$C2132,"Remboursement"))</f>
      </c>
    </row>
    <row r="2133" spans="1:8" x14ac:dyDescent="0.25">
      <c r="A2133" s="18"/>
      <c r="B2133" s="12"/>
      <c r="C2133" s="12"/>
      <c r="D2133" s="12"/>
      <c r="E2133" s="13"/>
      <c r="F2133" s="18"/>
      <c r="G2133" s="12"/>
      <c r="H2133" s="14">
        <f>IF(OR($B2133="",$E2133=""),"",SUMIFS($E$6:$E2133,$B$6:$B2133,$B2133,$C$6:$C2133,"Crédit")-SUMIFS($E$6:$E2133,$B$6:$B2133,$B2133,$C$6:$C2133,"Remboursement"))</f>
      </c>
    </row>
    <row r="2134" spans="1:8" x14ac:dyDescent="0.25">
      <c r="A2134" s="18"/>
      <c r="B2134" s="12"/>
      <c r="C2134" s="12"/>
      <c r="D2134" s="12"/>
      <c r="E2134" s="13"/>
      <c r="F2134" s="18"/>
      <c r="G2134" s="12"/>
      <c r="H2134" s="14">
        <f>IF(OR($B2134="",$E2134=""),"",SUMIFS($E$6:$E2134,$B$6:$B2134,$B2134,$C$6:$C2134,"Crédit")-SUMIFS($E$6:$E2134,$B$6:$B2134,$B2134,$C$6:$C2134,"Remboursement"))</f>
      </c>
    </row>
    <row r="2135" spans="1:8" x14ac:dyDescent="0.25">
      <c r="A2135" s="18"/>
      <c r="B2135" s="12"/>
      <c r="C2135" s="12"/>
      <c r="D2135" s="12"/>
      <c r="E2135" s="13"/>
      <c r="F2135" s="18"/>
      <c r="G2135" s="12"/>
      <c r="H2135" s="14">
        <f>IF(OR($B2135="",$E2135=""),"",SUMIFS($E$6:$E2135,$B$6:$B2135,$B2135,$C$6:$C2135,"Crédit")-SUMIFS($E$6:$E2135,$B$6:$B2135,$B2135,$C$6:$C2135,"Remboursement"))</f>
      </c>
    </row>
    <row r="2136" spans="1:8" x14ac:dyDescent="0.25">
      <c r="A2136" s="18"/>
      <c r="B2136" s="12"/>
      <c r="C2136" s="12"/>
      <c r="D2136" s="12"/>
      <c r="E2136" s="13"/>
      <c r="F2136" s="18"/>
      <c r="G2136" s="12"/>
      <c r="H2136" s="14">
        <f>IF(OR($B2136="",$E2136=""),"",SUMIFS($E$6:$E2136,$B$6:$B2136,$B2136,$C$6:$C2136,"Crédit")-SUMIFS($E$6:$E2136,$B$6:$B2136,$B2136,$C$6:$C2136,"Remboursement"))</f>
      </c>
    </row>
    <row r="2137" spans="1:8" x14ac:dyDescent="0.25">
      <c r="A2137" s="18"/>
      <c r="B2137" s="12"/>
      <c r="C2137" s="12"/>
      <c r="D2137" s="12"/>
      <c r="E2137" s="13"/>
      <c r="F2137" s="18"/>
      <c r="G2137" s="12"/>
      <c r="H2137" s="14">
        <f>IF(OR($B2137="",$E2137=""),"",SUMIFS($E$6:$E2137,$B$6:$B2137,$B2137,$C$6:$C2137,"Crédit")-SUMIFS($E$6:$E2137,$B$6:$B2137,$B2137,$C$6:$C2137,"Remboursement"))</f>
      </c>
    </row>
    <row r="2138" spans="1:8" x14ac:dyDescent="0.25">
      <c r="A2138" s="18"/>
      <c r="B2138" s="12"/>
      <c r="C2138" s="12"/>
      <c r="D2138" s="12"/>
      <c r="E2138" s="13"/>
      <c r="F2138" s="18"/>
      <c r="G2138" s="12"/>
      <c r="H2138" s="14">
        <f>IF(OR($B2138="",$E2138=""),"",SUMIFS($E$6:$E2138,$B$6:$B2138,$B2138,$C$6:$C2138,"Crédit")-SUMIFS($E$6:$E2138,$B$6:$B2138,$B2138,$C$6:$C2138,"Remboursement"))</f>
      </c>
    </row>
    <row r="2139" spans="1:8" x14ac:dyDescent="0.25">
      <c r="A2139" s="18"/>
      <c r="B2139" s="12"/>
      <c r="C2139" s="12"/>
      <c r="D2139" s="12"/>
      <c r="E2139" s="13"/>
      <c r="F2139" s="18"/>
      <c r="G2139" s="12"/>
      <c r="H2139" s="14">
        <f>IF(OR($B2139="",$E2139=""),"",SUMIFS($E$6:$E2139,$B$6:$B2139,$B2139,$C$6:$C2139,"Crédit")-SUMIFS($E$6:$E2139,$B$6:$B2139,$B2139,$C$6:$C2139,"Remboursement"))</f>
      </c>
    </row>
    <row r="2140" spans="1:8" x14ac:dyDescent="0.25">
      <c r="A2140" s="18"/>
      <c r="B2140" s="12"/>
      <c r="C2140" s="12"/>
      <c r="D2140" s="12"/>
      <c r="E2140" s="13"/>
      <c r="F2140" s="18"/>
      <c r="G2140" s="12"/>
      <c r="H2140" s="14">
        <f>IF(OR($B2140="",$E2140=""),"",SUMIFS($E$6:$E2140,$B$6:$B2140,$B2140,$C$6:$C2140,"Crédit")-SUMIFS($E$6:$E2140,$B$6:$B2140,$B2140,$C$6:$C2140,"Remboursement"))</f>
      </c>
    </row>
    <row r="2141" spans="1:8" x14ac:dyDescent="0.25">
      <c r="A2141" s="18"/>
      <c r="B2141" s="12"/>
      <c r="C2141" s="12"/>
      <c r="D2141" s="12"/>
      <c r="E2141" s="13"/>
      <c r="F2141" s="18"/>
      <c r="G2141" s="12"/>
      <c r="H2141" s="14">
        <f>IF(OR($B2141="",$E2141=""),"",SUMIFS($E$6:$E2141,$B$6:$B2141,$B2141,$C$6:$C2141,"Crédit")-SUMIFS($E$6:$E2141,$B$6:$B2141,$B2141,$C$6:$C2141,"Remboursement"))</f>
      </c>
    </row>
    <row r="2142" spans="1:8" x14ac:dyDescent="0.25">
      <c r="A2142" s="18"/>
      <c r="B2142" s="12"/>
      <c r="C2142" s="12"/>
      <c r="D2142" s="12"/>
      <c r="E2142" s="13"/>
      <c r="F2142" s="18"/>
      <c r="G2142" s="12"/>
      <c r="H2142" s="14">
        <f>IF(OR($B2142="",$E2142=""),"",SUMIFS($E$6:$E2142,$B$6:$B2142,$B2142,$C$6:$C2142,"Crédit")-SUMIFS($E$6:$E2142,$B$6:$B2142,$B2142,$C$6:$C2142,"Remboursement"))</f>
      </c>
    </row>
    <row r="2143" spans="1:8" x14ac:dyDescent="0.25">
      <c r="A2143" s="18"/>
      <c r="B2143" s="12"/>
      <c r="C2143" s="12"/>
      <c r="D2143" s="12"/>
      <c r="E2143" s="13"/>
      <c r="F2143" s="18"/>
      <c r="G2143" s="12"/>
      <c r="H2143" s="14">
        <f>IF(OR($B2143="",$E2143=""),"",SUMIFS($E$6:$E2143,$B$6:$B2143,$B2143,$C$6:$C2143,"Crédit")-SUMIFS($E$6:$E2143,$B$6:$B2143,$B2143,$C$6:$C2143,"Remboursement"))</f>
      </c>
    </row>
    <row r="2144" spans="1:8" x14ac:dyDescent="0.25">
      <c r="A2144" s="18"/>
      <c r="B2144" s="12"/>
      <c r="C2144" s="12"/>
      <c r="D2144" s="12"/>
      <c r="E2144" s="13"/>
      <c r="F2144" s="18"/>
      <c r="G2144" s="12"/>
      <c r="H2144" s="14">
        <f>IF(OR($B2144="",$E2144=""),"",SUMIFS($E$6:$E2144,$B$6:$B2144,$B2144,$C$6:$C2144,"Crédit")-SUMIFS($E$6:$E2144,$B$6:$B2144,$B2144,$C$6:$C2144,"Remboursement"))</f>
      </c>
    </row>
    <row r="2145" spans="1:8" x14ac:dyDescent="0.25">
      <c r="A2145" s="18"/>
      <c r="B2145" s="12"/>
      <c r="C2145" s="12"/>
      <c r="D2145" s="12"/>
      <c r="E2145" s="13"/>
      <c r="F2145" s="18"/>
      <c r="G2145" s="12"/>
      <c r="H2145" s="14">
        <f>IF(OR($B2145="",$E2145=""),"",SUMIFS($E$6:$E2145,$B$6:$B2145,$B2145,$C$6:$C2145,"Crédit")-SUMIFS($E$6:$E2145,$B$6:$B2145,$B2145,$C$6:$C2145,"Remboursement"))</f>
      </c>
    </row>
    <row r="2146" spans="1:8" x14ac:dyDescent="0.25">
      <c r="A2146" s="18"/>
      <c r="B2146" s="12"/>
      <c r="C2146" s="12"/>
      <c r="D2146" s="12"/>
      <c r="E2146" s="13"/>
      <c r="F2146" s="18"/>
      <c r="G2146" s="12"/>
      <c r="H2146" s="14">
        <f>IF(OR($B2146="",$E2146=""),"",SUMIFS($E$6:$E2146,$B$6:$B2146,$B2146,$C$6:$C2146,"Crédit")-SUMIFS($E$6:$E2146,$B$6:$B2146,$B2146,$C$6:$C2146,"Remboursement"))</f>
      </c>
    </row>
    <row r="2147" spans="1:8" x14ac:dyDescent="0.25">
      <c r="A2147" s="18"/>
      <c r="B2147" s="12"/>
      <c r="C2147" s="12"/>
      <c r="D2147" s="12"/>
      <c r="E2147" s="13"/>
      <c r="F2147" s="18"/>
      <c r="G2147" s="12"/>
      <c r="H2147" s="14">
        <f>IF(OR($B2147="",$E2147=""),"",SUMIFS($E$6:$E2147,$B$6:$B2147,$B2147,$C$6:$C2147,"Crédit")-SUMIFS($E$6:$E2147,$B$6:$B2147,$B2147,$C$6:$C2147,"Remboursement"))</f>
      </c>
    </row>
    <row r="2148" spans="1:8" x14ac:dyDescent="0.25">
      <c r="A2148" s="18"/>
      <c r="B2148" s="12"/>
      <c r="C2148" s="12"/>
      <c r="D2148" s="12"/>
      <c r="E2148" s="13"/>
      <c r="F2148" s="18"/>
      <c r="G2148" s="12"/>
      <c r="H2148" s="14">
        <f>IF(OR($B2148="",$E2148=""),"",SUMIFS($E$6:$E2148,$B$6:$B2148,$B2148,$C$6:$C2148,"Crédit")-SUMIFS($E$6:$E2148,$B$6:$B2148,$B2148,$C$6:$C2148,"Remboursement"))</f>
      </c>
    </row>
    <row r="2149" spans="1:8" x14ac:dyDescent="0.25">
      <c r="A2149" s="18"/>
      <c r="B2149" s="12"/>
      <c r="C2149" s="12"/>
      <c r="D2149" s="12"/>
      <c r="E2149" s="13"/>
      <c r="F2149" s="18"/>
      <c r="G2149" s="12"/>
      <c r="H2149" s="14">
        <f>IF(OR($B2149="",$E2149=""),"",SUMIFS($E$6:$E2149,$B$6:$B2149,$B2149,$C$6:$C2149,"Crédit")-SUMIFS($E$6:$E2149,$B$6:$B2149,$B2149,$C$6:$C2149,"Remboursement"))</f>
      </c>
    </row>
    <row r="2150" spans="1:8" x14ac:dyDescent="0.25">
      <c r="A2150" s="18"/>
      <c r="B2150" s="12"/>
      <c r="C2150" s="12"/>
      <c r="D2150" s="12"/>
      <c r="E2150" s="13"/>
      <c r="F2150" s="18"/>
      <c r="G2150" s="12"/>
      <c r="H2150" s="14">
        <f>IF(OR($B2150="",$E2150=""),"",SUMIFS($E$6:$E2150,$B$6:$B2150,$B2150,$C$6:$C2150,"Crédit")-SUMIFS($E$6:$E2150,$B$6:$B2150,$B2150,$C$6:$C2150,"Remboursement"))</f>
      </c>
    </row>
    <row r="2151" spans="1:8" x14ac:dyDescent="0.25">
      <c r="A2151" s="18"/>
      <c r="B2151" s="12"/>
      <c r="C2151" s="12"/>
      <c r="D2151" s="12"/>
      <c r="E2151" s="13"/>
      <c r="F2151" s="18"/>
      <c r="G2151" s="12"/>
      <c r="H2151" s="14">
        <f>IF(OR($B2151="",$E2151=""),"",SUMIFS($E$6:$E2151,$B$6:$B2151,$B2151,$C$6:$C2151,"Crédit")-SUMIFS($E$6:$E2151,$B$6:$B2151,$B2151,$C$6:$C2151,"Remboursement"))</f>
      </c>
    </row>
    <row r="2152" spans="1:8" x14ac:dyDescent="0.25">
      <c r="A2152" s="18"/>
      <c r="B2152" s="12"/>
      <c r="C2152" s="12"/>
      <c r="D2152" s="12"/>
      <c r="E2152" s="13"/>
      <c r="F2152" s="18"/>
      <c r="G2152" s="12"/>
      <c r="H2152" s="14">
        <f>IF(OR($B2152="",$E2152=""),"",SUMIFS($E$6:$E2152,$B$6:$B2152,$B2152,$C$6:$C2152,"Crédit")-SUMIFS($E$6:$E2152,$B$6:$B2152,$B2152,$C$6:$C2152,"Remboursement"))</f>
      </c>
    </row>
    <row r="2153" spans="1:8" x14ac:dyDescent="0.25">
      <c r="A2153" s="18"/>
      <c r="B2153" s="12"/>
      <c r="C2153" s="12"/>
      <c r="D2153" s="12"/>
      <c r="E2153" s="13"/>
      <c r="F2153" s="18"/>
      <c r="G2153" s="12"/>
      <c r="H2153" s="14">
        <f>IF(OR($B2153="",$E2153=""),"",SUMIFS($E$6:$E2153,$B$6:$B2153,$B2153,$C$6:$C2153,"Crédit")-SUMIFS($E$6:$E2153,$B$6:$B2153,$B2153,$C$6:$C2153,"Remboursement"))</f>
      </c>
    </row>
    <row r="2154" spans="1:8" x14ac:dyDescent="0.25">
      <c r="A2154" s="18"/>
      <c r="B2154" s="12"/>
      <c r="C2154" s="12"/>
      <c r="D2154" s="12"/>
      <c r="E2154" s="13"/>
      <c r="F2154" s="18"/>
      <c r="G2154" s="12"/>
      <c r="H2154" s="14">
        <f>IF(OR($B2154="",$E2154=""),"",SUMIFS($E$6:$E2154,$B$6:$B2154,$B2154,$C$6:$C2154,"Crédit")-SUMIFS($E$6:$E2154,$B$6:$B2154,$B2154,$C$6:$C2154,"Remboursement"))</f>
      </c>
    </row>
    <row r="2155" spans="1:8" x14ac:dyDescent="0.25">
      <c r="A2155" s="18"/>
      <c r="B2155" s="12"/>
      <c r="C2155" s="12"/>
      <c r="D2155" s="12"/>
      <c r="E2155" s="13"/>
      <c r="F2155" s="18"/>
      <c r="G2155" s="12"/>
      <c r="H2155" s="14">
        <f>IF(OR($B2155="",$E2155=""),"",SUMIFS($E$6:$E2155,$B$6:$B2155,$B2155,$C$6:$C2155,"Crédit")-SUMIFS($E$6:$E2155,$B$6:$B2155,$B2155,$C$6:$C2155,"Remboursement"))</f>
      </c>
    </row>
    <row r="2156" spans="1:8" x14ac:dyDescent="0.25">
      <c r="A2156" s="18"/>
      <c r="B2156" s="12"/>
      <c r="C2156" s="12"/>
      <c r="D2156" s="12"/>
      <c r="E2156" s="13"/>
      <c r="F2156" s="18"/>
      <c r="G2156" s="12"/>
      <c r="H2156" s="14">
        <f>IF(OR($B2156="",$E2156=""),"",SUMIFS($E$6:$E2156,$B$6:$B2156,$B2156,$C$6:$C2156,"Crédit")-SUMIFS($E$6:$E2156,$B$6:$B2156,$B2156,$C$6:$C2156,"Remboursement"))</f>
      </c>
    </row>
    <row r="2157" spans="1:8" x14ac:dyDescent="0.25">
      <c r="A2157" s="18"/>
      <c r="B2157" s="12"/>
      <c r="C2157" s="12"/>
      <c r="D2157" s="12"/>
      <c r="E2157" s="13"/>
      <c r="F2157" s="18"/>
      <c r="G2157" s="12"/>
      <c r="H2157" s="14">
        <f>IF(OR($B2157="",$E2157=""),"",SUMIFS($E$6:$E2157,$B$6:$B2157,$B2157,$C$6:$C2157,"Crédit")-SUMIFS($E$6:$E2157,$B$6:$B2157,$B2157,$C$6:$C2157,"Remboursement"))</f>
      </c>
    </row>
    <row r="2158" spans="1:8" x14ac:dyDescent="0.25">
      <c r="A2158" s="18"/>
      <c r="B2158" s="12"/>
      <c r="C2158" s="12"/>
      <c r="D2158" s="12"/>
      <c r="E2158" s="13"/>
      <c r="F2158" s="18"/>
      <c r="G2158" s="12"/>
      <c r="H2158" s="14">
        <f>IF(OR($B2158="",$E2158=""),"",SUMIFS($E$6:$E2158,$B$6:$B2158,$B2158,$C$6:$C2158,"Crédit")-SUMIFS($E$6:$E2158,$B$6:$B2158,$B2158,$C$6:$C2158,"Remboursement"))</f>
      </c>
    </row>
    <row r="2159" spans="1:8" x14ac:dyDescent="0.25">
      <c r="A2159" s="18"/>
      <c r="B2159" s="12"/>
      <c r="C2159" s="12"/>
      <c r="D2159" s="12"/>
      <c r="E2159" s="13"/>
      <c r="F2159" s="18"/>
      <c r="G2159" s="12"/>
      <c r="H2159" s="14">
        <f>IF(OR($B2159="",$E2159=""),"",SUMIFS($E$6:$E2159,$B$6:$B2159,$B2159,$C$6:$C2159,"Crédit")-SUMIFS($E$6:$E2159,$B$6:$B2159,$B2159,$C$6:$C2159,"Remboursement"))</f>
      </c>
    </row>
    <row r="2160" spans="1:8" x14ac:dyDescent="0.25">
      <c r="A2160" s="18"/>
      <c r="B2160" s="12"/>
      <c r="C2160" s="12"/>
      <c r="D2160" s="12"/>
      <c r="E2160" s="13"/>
      <c r="F2160" s="18"/>
      <c r="G2160" s="12"/>
      <c r="H2160" s="14">
        <f>IF(OR($B2160="",$E2160=""),"",SUMIFS($E$6:$E2160,$B$6:$B2160,$B2160,$C$6:$C2160,"Crédit")-SUMIFS($E$6:$E2160,$B$6:$B2160,$B2160,$C$6:$C2160,"Remboursement"))</f>
      </c>
    </row>
    <row r="2161" spans="1:8" x14ac:dyDescent="0.25">
      <c r="A2161" s="18"/>
      <c r="B2161" s="12"/>
      <c r="C2161" s="12"/>
      <c r="D2161" s="12"/>
      <c r="E2161" s="13"/>
      <c r="F2161" s="18"/>
      <c r="G2161" s="12"/>
      <c r="H2161" s="14">
        <f>IF(OR($B2161="",$E2161=""),"",SUMIFS($E$6:$E2161,$B$6:$B2161,$B2161,$C$6:$C2161,"Crédit")-SUMIFS($E$6:$E2161,$B$6:$B2161,$B2161,$C$6:$C2161,"Remboursement"))</f>
      </c>
    </row>
    <row r="2162" spans="1:8" x14ac:dyDescent="0.25">
      <c r="A2162" s="18"/>
      <c r="B2162" s="12"/>
      <c r="C2162" s="12"/>
      <c r="D2162" s="12"/>
      <c r="E2162" s="13"/>
      <c r="F2162" s="18"/>
      <c r="G2162" s="12"/>
      <c r="H2162" s="14">
        <f>IF(OR($B2162="",$E2162=""),"",SUMIFS($E$6:$E2162,$B$6:$B2162,$B2162,$C$6:$C2162,"Crédit")-SUMIFS($E$6:$E2162,$B$6:$B2162,$B2162,$C$6:$C2162,"Remboursement"))</f>
      </c>
    </row>
    <row r="2163" spans="1:8" x14ac:dyDescent="0.25">
      <c r="A2163" s="18"/>
      <c r="B2163" s="12"/>
      <c r="C2163" s="12"/>
      <c r="D2163" s="12"/>
      <c r="E2163" s="13"/>
      <c r="F2163" s="18"/>
      <c r="G2163" s="12"/>
      <c r="H2163" s="14">
        <f>IF(OR($B2163="",$E2163=""),"",SUMIFS($E$6:$E2163,$B$6:$B2163,$B2163,$C$6:$C2163,"Crédit")-SUMIFS($E$6:$E2163,$B$6:$B2163,$B2163,$C$6:$C2163,"Remboursement"))</f>
      </c>
    </row>
    <row r="2164" spans="1:8" x14ac:dyDescent="0.25">
      <c r="A2164" s="18"/>
      <c r="B2164" s="12"/>
      <c r="C2164" s="12"/>
      <c r="D2164" s="12"/>
      <c r="E2164" s="13"/>
      <c r="F2164" s="18"/>
      <c r="G2164" s="12"/>
      <c r="H2164" s="14">
        <f>IF(OR($B2164="",$E2164=""),"",SUMIFS($E$6:$E2164,$B$6:$B2164,$B2164,$C$6:$C2164,"Crédit")-SUMIFS($E$6:$E2164,$B$6:$B2164,$B2164,$C$6:$C2164,"Remboursement"))</f>
      </c>
    </row>
    <row r="2165" spans="1:8" x14ac:dyDescent="0.25">
      <c r="A2165" s="18"/>
      <c r="B2165" s="12"/>
      <c r="C2165" s="12"/>
      <c r="D2165" s="12"/>
      <c r="E2165" s="13"/>
      <c r="F2165" s="18"/>
      <c r="G2165" s="12"/>
      <c r="H2165" s="14">
        <f>IF(OR($B2165="",$E2165=""),"",SUMIFS($E$6:$E2165,$B$6:$B2165,$B2165,$C$6:$C2165,"Crédit")-SUMIFS($E$6:$E2165,$B$6:$B2165,$B2165,$C$6:$C2165,"Remboursement"))</f>
      </c>
    </row>
    <row r="2166" spans="1:8" x14ac:dyDescent="0.25">
      <c r="A2166" s="18"/>
      <c r="B2166" s="12"/>
      <c r="C2166" s="12"/>
      <c r="D2166" s="12"/>
      <c r="E2166" s="13"/>
      <c r="F2166" s="18"/>
      <c r="G2166" s="12"/>
      <c r="H2166" s="14">
        <f>IF(OR($B2166="",$E2166=""),"",SUMIFS($E$6:$E2166,$B$6:$B2166,$B2166,$C$6:$C2166,"Crédit")-SUMIFS($E$6:$E2166,$B$6:$B2166,$B2166,$C$6:$C2166,"Remboursement"))</f>
      </c>
    </row>
    <row r="2167" spans="1:8" x14ac:dyDescent="0.25">
      <c r="A2167" s="18"/>
      <c r="B2167" s="12"/>
      <c r="C2167" s="12"/>
      <c r="D2167" s="12"/>
      <c r="E2167" s="13"/>
      <c r="F2167" s="18"/>
      <c r="G2167" s="12"/>
      <c r="H2167" s="14">
        <f>IF(OR($B2167="",$E2167=""),"",SUMIFS($E$6:$E2167,$B$6:$B2167,$B2167,$C$6:$C2167,"Crédit")-SUMIFS($E$6:$E2167,$B$6:$B2167,$B2167,$C$6:$C2167,"Remboursement"))</f>
      </c>
    </row>
    <row r="2168" spans="1:8" x14ac:dyDescent="0.25">
      <c r="A2168" s="18"/>
      <c r="B2168" s="12"/>
      <c r="C2168" s="12"/>
      <c r="D2168" s="12"/>
      <c r="E2168" s="13"/>
      <c r="F2168" s="18"/>
      <c r="G2168" s="12"/>
      <c r="H2168" s="14">
        <f>IF(OR($B2168="",$E2168=""),"",SUMIFS($E$6:$E2168,$B$6:$B2168,$B2168,$C$6:$C2168,"Crédit")-SUMIFS($E$6:$E2168,$B$6:$B2168,$B2168,$C$6:$C2168,"Remboursement"))</f>
      </c>
    </row>
    <row r="2169" spans="1:8" x14ac:dyDescent="0.25">
      <c r="A2169" s="18"/>
      <c r="B2169" s="12"/>
      <c r="C2169" s="12"/>
      <c r="D2169" s="12"/>
      <c r="E2169" s="13"/>
      <c r="F2169" s="18"/>
      <c r="G2169" s="12"/>
      <c r="H2169" s="14">
        <f>IF(OR($B2169="",$E2169=""),"",SUMIFS($E$6:$E2169,$B$6:$B2169,$B2169,$C$6:$C2169,"Crédit")-SUMIFS($E$6:$E2169,$B$6:$B2169,$B2169,$C$6:$C2169,"Remboursement"))</f>
      </c>
    </row>
    <row r="2170" spans="1:8" x14ac:dyDescent="0.25">
      <c r="A2170" s="18"/>
      <c r="B2170" s="12"/>
      <c r="C2170" s="12"/>
      <c r="D2170" s="12"/>
      <c r="E2170" s="13"/>
      <c r="F2170" s="18"/>
      <c r="G2170" s="12"/>
      <c r="H2170" s="14">
        <f>IF(OR($B2170="",$E2170=""),"",SUMIFS($E$6:$E2170,$B$6:$B2170,$B2170,$C$6:$C2170,"Crédit")-SUMIFS($E$6:$E2170,$B$6:$B2170,$B2170,$C$6:$C2170,"Remboursement"))</f>
      </c>
    </row>
    <row r="2171" spans="1:8" x14ac:dyDescent="0.25">
      <c r="A2171" s="18"/>
      <c r="B2171" s="12"/>
      <c r="C2171" s="12"/>
      <c r="D2171" s="12"/>
      <c r="E2171" s="13"/>
      <c r="F2171" s="18"/>
      <c r="G2171" s="12"/>
      <c r="H2171" s="14">
        <f>IF(OR($B2171="",$E2171=""),"",SUMIFS($E$6:$E2171,$B$6:$B2171,$B2171,$C$6:$C2171,"Crédit")-SUMIFS($E$6:$E2171,$B$6:$B2171,$B2171,$C$6:$C2171,"Remboursement"))</f>
      </c>
    </row>
    <row r="2172" spans="1:8" x14ac:dyDescent="0.25">
      <c r="A2172" s="18"/>
      <c r="B2172" s="12"/>
      <c r="C2172" s="12"/>
      <c r="D2172" s="12"/>
      <c r="E2172" s="13"/>
      <c r="F2172" s="18"/>
      <c r="G2172" s="12"/>
      <c r="H2172" s="14">
        <f>IF(OR($B2172="",$E2172=""),"",SUMIFS($E$6:$E2172,$B$6:$B2172,$B2172,$C$6:$C2172,"Crédit")-SUMIFS($E$6:$E2172,$B$6:$B2172,$B2172,$C$6:$C2172,"Remboursement"))</f>
      </c>
    </row>
    <row r="2173" spans="1:8" x14ac:dyDescent="0.25">
      <c r="A2173" s="18"/>
      <c r="B2173" s="12"/>
      <c r="C2173" s="12"/>
      <c r="D2173" s="12"/>
      <c r="E2173" s="13"/>
      <c r="F2173" s="18"/>
      <c r="G2173" s="12"/>
      <c r="H2173" s="14">
        <f>IF(OR($B2173="",$E2173=""),"",SUMIFS($E$6:$E2173,$B$6:$B2173,$B2173,$C$6:$C2173,"Crédit")-SUMIFS($E$6:$E2173,$B$6:$B2173,$B2173,$C$6:$C2173,"Remboursement"))</f>
      </c>
    </row>
    <row r="2174" spans="1:8" x14ac:dyDescent="0.25">
      <c r="A2174" s="18"/>
      <c r="B2174" s="12"/>
      <c r="C2174" s="12"/>
      <c r="D2174" s="12"/>
      <c r="E2174" s="13"/>
      <c r="F2174" s="18"/>
      <c r="G2174" s="12"/>
      <c r="H2174" s="14">
        <f>IF(OR($B2174="",$E2174=""),"",SUMIFS($E$6:$E2174,$B$6:$B2174,$B2174,$C$6:$C2174,"Crédit")-SUMIFS($E$6:$E2174,$B$6:$B2174,$B2174,$C$6:$C2174,"Remboursement"))</f>
      </c>
    </row>
    <row r="2175" spans="1:8" x14ac:dyDescent="0.25">
      <c r="A2175" s="18"/>
      <c r="B2175" s="12"/>
      <c r="C2175" s="12"/>
      <c r="D2175" s="12"/>
      <c r="E2175" s="13"/>
      <c r="F2175" s="18"/>
      <c r="G2175" s="12"/>
      <c r="H2175" s="14">
        <f>IF(OR($B2175="",$E2175=""),"",SUMIFS($E$6:$E2175,$B$6:$B2175,$B2175,$C$6:$C2175,"Crédit")-SUMIFS($E$6:$E2175,$B$6:$B2175,$B2175,$C$6:$C2175,"Remboursement"))</f>
      </c>
    </row>
    <row r="2176" spans="1:8" x14ac:dyDescent="0.25">
      <c r="A2176" s="18"/>
      <c r="B2176" s="12"/>
      <c r="C2176" s="12"/>
      <c r="D2176" s="12"/>
      <c r="E2176" s="13"/>
      <c r="F2176" s="18"/>
      <c r="G2176" s="12"/>
      <c r="H2176" s="14">
        <f>IF(OR($B2176="",$E2176=""),"",SUMIFS($E$6:$E2176,$B$6:$B2176,$B2176,$C$6:$C2176,"Crédit")-SUMIFS($E$6:$E2176,$B$6:$B2176,$B2176,$C$6:$C2176,"Remboursement"))</f>
      </c>
    </row>
    <row r="2177" spans="1:8" x14ac:dyDescent="0.25">
      <c r="A2177" s="18"/>
      <c r="B2177" s="12"/>
      <c r="C2177" s="12"/>
      <c r="D2177" s="12"/>
      <c r="E2177" s="13"/>
      <c r="F2177" s="18"/>
      <c r="G2177" s="12"/>
      <c r="H2177" s="14">
        <f>IF(OR($B2177="",$E2177=""),"",SUMIFS($E$6:$E2177,$B$6:$B2177,$B2177,$C$6:$C2177,"Crédit")-SUMIFS($E$6:$E2177,$B$6:$B2177,$B2177,$C$6:$C2177,"Remboursement"))</f>
      </c>
    </row>
    <row r="2178" spans="1:8" x14ac:dyDescent="0.25">
      <c r="A2178" s="18"/>
      <c r="B2178" s="12"/>
      <c r="C2178" s="12"/>
      <c r="D2178" s="12"/>
      <c r="E2178" s="13"/>
      <c r="F2178" s="18"/>
      <c r="G2178" s="12"/>
      <c r="H2178" s="14">
        <f>IF(OR($B2178="",$E2178=""),"",SUMIFS($E$6:$E2178,$B$6:$B2178,$B2178,$C$6:$C2178,"Crédit")-SUMIFS($E$6:$E2178,$B$6:$B2178,$B2178,$C$6:$C2178,"Remboursement"))</f>
      </c>
    </row>
    <row r="2179" spans="1:8" x14ac:dyDescent="0.25">
      <c r="A2179" s="18"/>
      <c r="B2179" s="12"/>
      <c r="C2179" s="12"/>
      <c r="D2179" s="12"/>
      <c r="E2179" s="13"/>
      <c r="F2179" s="18"/>
      <c r="G2179" s="12"/>
      <c r="H2179" s="14">
        <f>IF(OR($B2179="",$E2179=""),"",SUMIFS($E$6:$E2179,$B$6:$B2179,$B2179,$C$6:$C2179,"Crédit")-SUMIFS($E$6:$E2179,$B$6:$B2179,$B2179,$C$6:$C2179,"Remboursement"))</f>
      </c>
    </row>
    <row r="2180" spans="1:8" x14ac:dyDescent="0.25">
      <c r="A2180" s="18"/>
      <c r="B2180" s="12"/>
      <c r="C2180" s="12"/>
      <c r="D2180" s="12"/>
      <c r="E2180" s="13"/>
      <c r="F2180" s="18"/>
      <c r="G2180" s="12"/>
      <c r="H2180" s="14">
        <f>IF(OR($B2180="",$E2180=""),"",SUMIFS($E$6:$E2180,$B$6:$B2180,$B2180,$C$6:$C2180,"Crédit")-SUMIFS($E$6:$E2180,$B$6:$B2180,$B2180,$C$6:$C2180,"Remboursement"))</f>
      </c>
    </row>
    <row r="2181" spans="1:8" x14ac:dyDescent="0.25">
      <c r="A2181" s="18"/>
      <c r="B2181" s="12"/>
      <c r="C2181" s="12"/>
      <c r="D2181" s="12"/>
      <c r="E2181" s="13"/>
      <c r="F2181" s="18"/>
      <c r="G2181" s="12"/>
      <c r="H2181" s="14">
        <f>IF(OR($B2181="",$E2181=""),"",SUMIFS($E$6:$E2181,$B$6:$B2181,$B2181,$C$6:$C2181,"Crédit")-SUMIFS($E$6:$E2181,$B$6:$B2181,$B2181,$C$6:$C2181,"Remboursement"))</f>
      </c>
    </row>
    <row r="2182" spans="1:8" x14ac:dyDescent="0.25">
      <c r="A2182" s="18"/>
      <c r="B2182" s="12"/>
      <c r="C2182" s="12"/>
      <c r="D2182" s="12"/>
      <c r="E2182" s="13"/>
      <c r="F2182" s="18"/>
      <c r="G2182" s="12"/>
      <c r="H2182" s="14">
        <f>IF(OR($B2182="",$E2182=""),"",SUMIFS($E$6:$E2182,$B$6:$B2182,$B2182,$C$6:$C2182,"Crédit")-SUMIFS($E$6:$E2182,$B$6:$B2182,$B2182,$C$6:$C2182,"Remboursement"))</f>
      </c>
    </row>
    <row r="2183" spans="1:8" x14ac:dyDescent="0.25">
      <c r="A2183" s="18"/>
      <c r="B2183" s="12"/>
      <c r="C2183" s="12"/>
      <c r="D2183" s="12"/>
      <c r="E2183" s="13"/>
      <c r="F2183" s="18"/>
      <c r="G2183" s="12"/>
      <c r="H2183" s="14">
        <f>IF(OR($B2183="",$E2183=""),"",SUMIFS($E$6:$E2183,$B$6:$B2183,$B2183,$C$6:$C2183,"Crédit")-SUMIFS($E$6:$E2183,$B$6:$B2183,$B2183,$C$6:$C2183,"Remboursement"))</f>
      </c>
    </row>
    <row r="2184" spans="1:8" x14ac:dyDescent="0.25">
      <c r="A2184" s="18"/>
      <c r="B2184" s="12"/>
      <c r="C2184" s="12"/>
      <c r="D2184" s="12"/>
      <c r="E2184" s="13"/>
      <c r="F2184" s="18"/>
      <c r="G2184" s="12"/>
      <c r="H2184" s="14">
        <f>IF(OR($B2184="",$E2184=""),"",SUMIFS($E$6:$E2184,$B$6:$B2184,$B2184,$C$6:$C2184,"Crédit")-SUMIFS($E$6:$E2184,$B$6:$B2184,$B2184,$C$6:$C2184,"Remboursement"))</f>
      </c>
    </row>
    <row r="2185" spans="1:8" x14ac:dyDescent="0.25">
      <c r="A2185" s="18"/>
      <c r="B2185" s="12"/>
      <c r="C2185" s="12"/>
      <c r="D2185" s="12"/>
      <c r="E2185" s="13"/>
      <c r="F2185" s="18"/>
      <c r="G2185" s="12"/>
      <c r="H2185" s="14">
        <f>IF(OR($B2185="",$E2185=""),"",SUMIFS($E$6:$E2185,$B$6:$B2185,$B2185,$C$6:$C2185,"Crédit")-SUMIFS($E$6:$E2185,$B$6:$B2185,$B2185,$C$6:$C2185,"Remboursement"))</f>
      </c>
    </row>
    <row r="2186" spans="1:8" x14ac:dyDescent="0.25">
      <c r="A2186" s="18"/>
      <c r="B2186" s="12"/>
      <c r="C2186" s="12"/>
      <c r="D2186" s="12"/>
      <c r="E2186" s="13"/>
      <c r="F2186" s="18"/>
      <c r="G2186" s="12"/>
      <c r="H2186" s="14">
        <f>IF(OR($B2186="",$E2186=""),"",SUMIFS($E$6:$E2186,$B$6:$B2186,$B2186,$C$6:$C2186,"Crédit")-SUMIFS($E$6:$E2186,$B$6:$B2186,$B2186,$C$6:$C2186,"Remboursement"))</f>
      </c>
    </row>
    <row r="2187" spans="1:8" x14ac:dyDescent="0.25">
      <c r="A2187" s="18"/>
      <c r="B2187" s="12"/>
      <c r="C2187" s="12"/>
      <c r="D2187" s="12"/>
      <c r="E2187" s="13"/>
      <c r="F2187" s="18"/>
      <c r="G2187" s="12"/>
      <c r="H2187" s="14">
        <f>IF(OR($B2187="",$E2187=""),"",SUMIFS($E$6:$E2187,$B$6:$B2187,$B2187,$C$6:$C2187,"Crédit")-SUMIFS($E$6:$E2187,$B$6:$B2187,$B2187,$C$6:$C2187,"Remboursement"))</f>
      </c>
    </row>
    <row r="2188" spans="1:8" x14ac:dyDescent="0.25">
      <c r="A2188" s="18"/>
      <c r="B2188" s="12"/>
      <c r="C2188" s="12"/>
      <c r="D2188" s="12"/>
      <c r="E2188" s="13"/>
      <c r="F2188" s="18"/>
      <c r="G2188" s="12"/>
      <c r="H2188" s="14">
        <f>IF(OR($B2188="",$E2188=""),"",SUMIFS($E$6:$E2188,$B$6:$B2188,$B2188,$C$6:$C2188,"Crédit")-SUMIFS($E$6:$E2188,$B$6:$B2188,$B2188,$C$6:$C2188,"Remboursement"))</f>
      </c>
    </row>
    <row r="2189" spans="1:8" x14ac:dyDescent="0.25">
      <c r="A2189" s="18"/>
      <c r="B2189" s="12"/>
      <c r="C2189" s="12"/>
      <c r="D2189" s="12"/>
      <c r="E2189" s="13"/>
      <c r="F2189" s="18"/>
      <c r="G2189" s="12"/>
      <c r="H2189" s="14">
        <f>IF(OR($B2189="",$E2189=""),"",SUMIFS($E$6:$E2189,$B$6:$B2189,$B2189,$C$6:$C2189,"Crédit")-SUMIFS($E$6:$E2189,$B$6:$B2189,$B2189,$C$6:$C2189,"Remboursement"))</f>
      </c>
    </row>
    <row r="2190" spans="1:8" x14ac:dyDescent="0.25">
      <c r="A2190" s="18"/>
      <c r="B2190" s="12"/>
      <c r="C2190" s="12"/>
      <c r="D2190" s="12"/>
      <c r="E2190" s="13"/>
      <c r="F2190" s="18"/>
      <c r="G2190" s="12"/>
      <c r="H2190" s="14">
        <f>IF(OR($B2190="",$E2190=""),"",SUMIFS($E$6:$E2190,$B$6:$B2190,$B2190,$C$6:$C2190,"Crédit")-SUMIFS($E$6:$E2190,$B$6:$B2190,$B2190,$C$6:$C2190,"Remboursement"))</f>
      </c>
    </row>
    <row r="2191" spans="1:8" x14ac:dyDescent="0.25">
      <c r="A2191" s="18"/>
      <c r="B2191" s="12"/>
      <c r="C2191" s="12"/>
      <c r="D2191" s="12"/>
      <c r="E2191" s="13"/>
      <c r="F2191" s="18"/>
      <c r="G2191" s="12"/>
      <c r="H2191" s="14">
        <f>IF(OR($B2191="",$E2191=""),"",SUMIFS($E$6:$E2191,$B$6:$B2191,$B2191,$C$6:$C2191,"Crédit")-SUMIFS($E$6:$E2191,$B$6:$B2191,$B2191,$C$6:$C2191,"Remboursement"))</f>
      </c>
    </row>
    <row r="2192" spans="1:8" x14ac:dyDescent="0.25">
      <c r="A2192" s="18"/>
      <c r="B2192" s="12"/>
      <c r="C2192" s="12"/>
      <c r="D2192" s="12"/>
      <c r="E2192" s="13"/>
      <c r="F2192" s="18"/>
      <c r="G2192" s="12"/>
      <c r="H2192" s="14">
        <f>IF(OR($B2192="",$E2192=""),"",SUMIFS($E$6:$E2192,$B$6:$B2192,$B2192,$C$6:$C2192,"Crédit")-SUMIFS($E$6:$E2192,$B$6:$B2192,$B2192,$C$6:$C2192,"Remboursement"))</f>
      </c>
    </row>
    <row r="2193" spans="1:8" x14ac:dyDescent="0.25">
      <c r="A2193" s="18"/>
      <c r="B2193" s="12"/>
      <c r="C2193" s="12"/>
      <c r="D2193" s="12"/>
      <c r="E2193" s="13"/>
      <c r="F2193" s="18"/>
      <c r="G2193" s="12"/>
      <c r="H2193" s="14">
        <f>IF(OR($B2193="",$E2193=""),"",SUMIFS($E$6:$E2193,$B$6:$B2193,$B2193,$C$6:$C2193,"Crédit")-SUMIFS($E$6:$E2193,$B$6:$B2193,$B2193,$C$6:$C2193,"Remboursement"))</f>
      </c>
    </row>
    <row r="2194" spans="1:8" x14ac:dyDescent="0.25">
      <c r="A2194" s="18"/>
      <c r="B2194" s="12"/>
      <c r="C2194" s="12"/>
      <c r="D2194" s="12"/>
      <c r="E2194" s="13"/>
      <c r="F2194" s="18"/>
      <c r="G2194" s="12"/>
      <c r="H2194" s="14">
        <f>IF(OR($B2194="",$E2194=""),"",SUMIFS($E$6:$E2194,$B$6:$B2194,$B2194,$C$6:$C2194,"Crédit")-SUMIFS($E$6:$E2194,$B$6:$B2194,$B2194,$C$6:$C2194,"Remboursement"))</f>
      </c>
    </row>
    <row r="2195" spans="1:8" x14ac:dyDescent="0.25">
      <c r="A2195" s="18"/>
      <c r="B2195" s="12"/>
      <c r="C2195" s="12"/>
      <c r="D2195" s="12"/>
      <c r="E2195" s="13"/>
      <c r="F2195" s="18"/>
      <c r="G2195" s="12"/>
      <c r="H2195" s="14">
        <f>IF(OR($B2195="",$E2195=""),"",SUMIFS($E$6:$E2195,$B$6:$B2195,$B2195,$C$6:$C2195,"Crédit")-SUMIFS($E$6:$E2195,$B$6:$B2195,$B2195,$C$6:$C2195,"Remboursement"))</f>
      </c>
    </row>
    <row r="2196" spans="1:8" x14ac:dyDescent="0.25">
      <c r="A2196" s="18"/>
      <c r="B2196" s="12"/>
      <c r="C2196" s="12"/>
      <c r="D2196" s="12"/>
      <c r="E2196" s="13"/>
      <c r="F2196" s="18"/>
      <c r="G2196" s="12"/>
      <c r="H2196" s="14">
        <f>IF(OR($B2196="",$E2196=""),"",SUMIFS($E$6:$E2196,$B$6:$B2196,$B2196,$C$6:$C2196,"Crédit")-SUMIFS($E$6:$E2196,$B$6:$B2196,$B2196,$C$6:$C2196,"Remboursement"))</f>
      </c>
    </row>
    <row r="2197" spans="1:8" x14ac:dyDescent="0.25">
      <c r="A2197" s="18"/>
      <c r="B2197" s="12"/>
      <c r="C2197" s="12"/>
      <c r="D2197" s="12"/>
      <c r="E2197" s="13"/>
      <c r="F2197" s="18"/>
      <c r="G2197" s="12"/>
      <c r="H2197" s="14">
        <f>IF(OR($B2197="",$E2197=""),"",SUMIFS($E$6:$E2197,$B$6:$B2197,$B2197,$C$6:$C2197,"Crédit")-SUMIFS($E$6:$E2197,$B$6:$B2197,$B2197,$C$6:$C2197,"Remboursement"))</f>
      </c>
    </row>
    <row r="2198" spans="1:8" x14ac:dyDescent="0.25">
      <c r="A2198" s="18"/>
      <c r="B2198" s="12"/>
      <c r="C2198" s="12"/>
      <c r="D2198" s="12"/>
      <c r="E2198" s="13"/>
      <c r="F2198" s="18"/>
      <c r="G2198" s="12"/>
      <c r="H2198" s="14">
        <f>IF(OR($B2198="",$E2198=""),"",SUMIFS($E$6:$E2198,$B$6:$B2198,$B2198,$C$6:$C2198,"Crédit")-SUMIFS($E$6:$E2198,$B$6:$B2198,$B2198,$C$6:$C2198,"Remboursement"))</f>
      </c>
    </row>
    <row r="2199" spans="1:8" x14ac:dyDescent="0.25">
      <c r="A2199" s="18"/>
      <c r="B2199" s="12"/>
      <c r="C2199" s="12"/>
      <c r="D2199" s="12"/>
      <c r="E2199" s="13"/>
      <c r="F2199" s="18"/>
      <c r="G2199" s="12"/>
      <c r="H2199" s="14">
        <f>IF(OR($B2199="",$E2199=""),"",SUMIFS($E$6:$E2199,$B$6:$B2199,$B2199,$C$6:$C2199,"Crédit")-SUMIFS($E$6:$E2199,$B$6:$B2199,$B2199,$C$6:$C2199,"Remboursement"))</f>
      </c>
    </row>
    <row r="2200" spans="1:8" x14ac:dyDescent="0.25">
      <c r="A2200" s="18"/>
      <c r="B2200" s="12"/>
      <c r="C2200" s="12"/>
      <c r="D2200" s="12"/>
      <c r="E2200" s="13"/>
      <c r="F2200" s="18"/>
      <c r="G2200" s="12"/>
      <c r="H2200" s="14">
        <f>IF(OR($B2200="",$E2200=""),"",SUMIFS($E$6:$E2200,$B$6:$B2200,$B2200,$C$6:$C2200,"Crédit")-SUMIFS($E$6:$E2200,$B$6:$B2200,$B2200,$C$6:$C2200,"Remboursement"))</f>
      </c>
    </row>
    <row r="2201" spans="1:8" x14ac:dyDescent="0.25">
      <c r="A2201" s="18"/>
      <c r="B2201" s="12"/>
      <c r="C2201" s="12"/>
      <c r="D2201" s="12"/>
      <c r="E2201" s="13"/>
      <c r="F2201" s="18"/>
      <c r="G2201" s="12"/>
      <c r="H2201" s="14">
        <f>IF(OR($B2201="",$E2201=""),"",SUMIFS($E$6:$E2201,$B$6:$B2201,$B2201,$C$6:$C2201,"Crédit")-SUMIFS($E$6:$E2201,$B$6:$B2201,$B2201,$C$6:$C2201,"Remboursement"))</f>
      </c>
    </row>
    <row r="2202" spans="1:8" x14ac:dyDescent="0.25">
      <c r="A2202" s="18"/>
      <c r="B2202" s="12"/>
      <c r="C2202" s="12"/>
      <c r="D2202" s="12"/>
      <c r="E2202" s="13"/>
      <c r="F2202" s="18"/>
      <c r="G2202" s="12"/>
      <c r="H2202" s="14">
        <f>IF(OR($B2202="",$E2202=""),"",SUMIFS($E$6:$E2202,$B$6:$B2202,$B2202,$C$6:$C2202,"Crédit")-SUMIFS($E$6:$E2202,$B$6:$B2202,$B2202,$C$6:$C2202,"Remboursement"))</f>
      </c>
    </row>
    <row r="2203" spans="1:8" x14ac:dyDescent="0.25">
      <c r="A2203" s="18"/>
      <c r="B2203" s="12"/>
      <c r="C2203" s="12"/>
      <c r="D2203" s="12"/>
      <c r="E2203" s="13"/>
      <c r="F2203" s="18"/>
      <c r="G2203" s="12"/>
      <c r="H2203" s="14">
        <f>IF(OR($B2203="",$E2203=""),"",SUMIFS($E$6:$E2203,$B$6:$B2203,$B2203,$C$6:$C2203,"Crédit")-SUMIFS($E$6:$E2203,$B$6:$B2203,$B2203,$C$6:$C2203,"Remboursement"))</f>
      </c>
    </row>
    <row r="2204" spans="1:8" x14ac:dyDescent="0.25">
      <c r="A2204" s="18"/>
      <c r="B2204" s="12"/>
      <c r="C2204" s="12"/>
      <c r="D2204" s="12"/>
      <c r="E2204" s="13"/>
      <c r="F2204" s="18"/>
      <c r="G2204" s="12"/>
      <c r="H2204" s="14">
        <f>IF(OR($B2204="",$E2204=""),"",SUMIFS($E$6:$E2204,$B$6:$B2204,$B2204,$C$6:$C2204,"Crédit")-SUMIFS($E$6:$E2204,$B$6:$B2204,$B2204,$C$6:$C2204,"Remboursement"))</f>
      </c>
    </row>
    <row r="2205" spans="1:8" x14ac:dyDescent="0.25">
      <c r="A2205" s="18"/>
      <c r="B2205" s="12"/>
      <c r="C2205" s="12"/>
      <c r="D2205" s="12"/>
      <c r="E2205" s="13"/>
      <c r="F2205" s="18"/>
      <c r="G2205" s="12"/>
      <c r="H2205" s="14">
        <f>IF(OR($B2205="",$E2205=""),"",SUMIFS($E$6:$E2205,$B$6:$B2205,$B2205,$C$6:$C2205,"Crédit")-SUMIFS($E$6:$E2205,$B$6:$B2205,$B2205,$C$6:$C2205,"Remboursement"))</f>
      </c>
    </row>
    <row r="2206" spans="1:8" x14ac:dyDescent="0.25">
      <c r="A2206" s="18"/>
      <c r="B2206" s="12"/>
      <c r="C2206" s="12"/>
      <c r="D2206" s="12"/>
      <c r="E2206" s="13"/>
      <c r="F2206" s="18"/>
      <c r="G2206" s="12"/>
      <c r="H2206" s="14">
        <f>IF(OR($B2206="",$E2206=""),"",SUMIFS($E$6:$E2206,$B$6:$B2206,$B2206,$C$6:$C2206,"Crédit")-SUMIFS($E$6:$E2206,$B$6:$B2206,$B2206,$C$6:$C2206,"Remboursement"))</f>
      </c>
    </row>
    <row r="2207" spans="1:8" x14ac:dyDescent="0.25">
      <c r="A2207" s="18"/>
      <c r="B2207" s="12"/>
      <c r="C2207" s="12"/>
      <c r="D2207" s="12"/>
      <c r="E2207" s="13"/>
      <c r="F2207" s="18"/>
      <c r="G2207" s="12"/>
      <c r="H2207" s="14">
        <f>IF(OR($B2207="",$E2207=""),"",SUMIFS($E$6:$E2207,$B$6:$B2207,$B2207,$C$6:$C2207,"Crédit")-SUMIFS($E$6:$E2207,$B$6:$B2207,$B2207,$C$6:$C2207,"Remboursement"))</f>
      </c>
    </row>
    <row r="2208" spans="1:8" x14ac:dyDescent="0.25">
      <c r="A2208" s="18"/>
      <c r="B2208" s="12"/>
      <c r="C2208" s="12"/>
      <c r="D2208" s="12"/>
      <c r="E2208" s="13"/>
      <c r="F2208" s="18"/>
      <c r="G2208" s="12"/>
      <c r="H2208" s="14">
        <f>IF(OR($B2208="",$E2208=""),"",SUMIFS($E$6:$E2208,$B$6:$B2208,$B2208,$C$6:$C2208,"Crédit")-SUMIFS($E$6:$E2208,$B$6:$B2208,$B2208,$C$6:$C2208,"Remboursement"))</f>
      </c>
    </row>
    <row r="2209" spans="1:8" x14ac:dyDescent="0.25">
      <c r="A2209" s="18"/>
      <c r="B2209" s="12"/>
      <c r="C2209" s="12"/>
      <c r="D2209" s="12"/>
      <c r="E2209" s="13"/>
      <c r="F2209" s="18"/>
      <c r="G2209" s="12"/>
      <c r="H2209" s="14">
        <f>IF(OR($B2209="",$E2209=""),"",SUMIFS($E$6:$E2209,$B$6:$B2209,$B2209,$C$6:$C2209,"Crédit")-SUMIFS($E$6:$E2209,$B$6:$B2209,$B2209,$C$6:$C2209,"Remboursement"))</f>
      </c>
    </row>
    <row r="2210" spans="1:8" x14ac:dyDescent="0.25">
      <c r="A2210" s="18"/>
      <c r="B2210" s="12"/>
      <c r="C2210" s="12"/>
      <c r="D2210" s="12"/>
      <c r="E2210" s="13"/>
      <c r="F2210" s="18"/>
      <c r="G2210" s="12"/>
      <c r="H2210" s="14">
        <f>IF(OR($B2210="",$E2210=""),"",SUMIFS($E$6:$E2210,$B$6:$B2210,$B2210,$C$6:$C2210,"Crédit")-SUMIFS($E$6:$E2210,$B$6:$B2210,$B2210,$C$6:$C2210,"Remboursement"))</f>
      </c>
    </row>
    <row r="2211" spans="1:8" x14ac:dyDescent="0.25">
      <c r="A2211" s="18"/>
      <c r="B2211" s="12"/>
      <c r="C2211" s="12"/>
      <c r="D2211" s="12"/>
      <c r="E2211" s="13"/>
      <c r="F2211" s="18"/>
      <c r="G2211" s="12"/>
      <c r="H2211" s="14">
        <f>IF(OR($B2211="",$E2211=""),"",SUMIFS($E$6:$E2211,$B$6:$B2211,$B2211,$C$6:$C2211,"Crédit")-SUMIFS($E$6:$E2211,$B$6:$B2211,$B2211,$C$6:$C2211,"Remboursement"))</f>
      </c>
    </row>
    <row r="2212" spans="1:8" x14ac:dyDescent="0.25">
      <c r="A2212" s="18"/>
      <c r="B2212" s="12"/>
      <c r="C2212" s="12"/>
      <c r="D2212" s="12"/>
      <c r="E2212" s="13"/>
      <c r="F2212" s="18"/>
      <c r="G2212" s="12"/>
      <c r="H2212" s="14">
        <f>IF(OR($B2212="",$E2212=""),"",SUMIFS($E$6:$E2212,$B$6:$B2212,$B2212,$C$6:$C2212,"Crédit")-SUMIFS($E$6:$E2212,$B$6:$B2212,$B2212,$C$6:$C2212,"Remboursement"))</f>
      </c>
    </row>
    <row r="2213" spans="1:8" x14ac:dyDescent="0.25">
      <c r="A2213" s="18"/>
      <c r="B2213" s="12"/>
      <c r="C2213" s="12"/>
      <c r="D2213" s="12"/>
      <c r="E2213" s="13"/>
      <c r="F2213" s="18"/>
      <c r="G2213" s="12"/>
      <c r="H2213" s="14">
        <f>IF(OR($B2213="",$E2213=""),"",SUMIFS($E$6:$E2213,$B$6:$B2213,$B2213,$C$6:$C2213,"Crédit")-SUMIFS($E$6:$E2213,$B$6:$B2213,$B2213,$C$6:$C2213,"Remboursement"))</f>
      </c>
    </row>
    <row r="2214" spans="1:8" x14ac:dyDescent="0.25">
      <c r="A2214" s="18"/>
      <c r="B2214" s="12"/>
      <c r="C2214" s="12"/>
      <c r="D2214" s="12"/>
      <c r="E2214" s="13"/>
      <c r="F2214" s="18"/>
      <c r="G2214" s="12"/>
      <c r="H2214" s="14">
        <f>IF(OR($B2214="",$E2214=""),"",SUMIFS($E$6:$E2214,$B$6:$B2214,$B2214,$C$6:$C2214,"Crédit")-SUMIFS($E$6:$E2214,$B$6:$B2214,$B2214,$C$6:$C2214,"Remboursement"))</f>
      </c>
    </row>
    <row r="2215" spans="1:8" x14ac:dyDescent="0.25">
      <c r="A2215" s="18"/>
      <c r="B2215" s="12"/>
      <c r="C2215" s="12"/>
      <c r="D2215" s="12"/>
      <c r="E2215" s="13"/>
      <c r="F2215" s="18"/>
      <c r="G2215" s="12"/>
      <c r="H2215" s="14">
        <f>IF(OR($B2215="",$E2215=""),"",SUMIFS($E$6:$E2215,$B$6:$B2215,$B2215,$C$6:$C2215,"Crédit")-SUMIFS($E$6:$E2215,$B$6:$B2215,$B2215,$C$6:$C2215,"Remboursement"))</f>
      </c>
    </row>
    <row r="2216" spans="1:8" x14ac:dyDescent="0.25">
      <c r="A2216" s="18"/>
      <c r="B2216" s="12"/>
      <c r="C2216" s="12"/>
      <c r="D2216" s="12"/>
      <c r="E2216" s="13"/>
      <c r="F2216" s="18"/>
      <c r="G2216" s="12"/>
      <c r="H2216" s="14">
        <f>IF(OR($B2216="",$E2216=""),"",SUMIFS($E$6:$E2216,$B$6:$B2216,$B2216,$C$6:$C2216,"Crédit")-SUMIFS($E$6:$E2216,$B$6:$B2216,$B2216,$C$6:$C2216,"Remboursement"))</f>
      </c>
    </row>
    <row r="2217" spans="1:8" x14ac:dyDescent="0.25">
      <c r="A2217" s="18"/>
      <c r="B2217" s="12"/>
      <c r="C2217" s="12"/>
      <c r="D2217" s="12"/>
      <c r="E2217" s="13"/>
      <c r="F2217" s="18"/>
      <c r="G2217" s="12"/>
      <c r="H2217" s="14">
        <f>IF(OR($B2217="",$E2217=""),"",SUMIFS($E$6:$E2217,$B$6:$B2217,$B2217,$C$6:$C2217,"Crédit")-SUMIFS($E$6:$E2217,$B$6:$B2217,$B2217,$C$6:$C2217,"Remboursement"))</f>
      </c>
    </row>
    <row r="2218" spans="1:8" x14ac:dyDescent="0.25">
      <c r="A2218" s="18"/>
      <c r="B2218" s="12"/>
      <c r="C2218" s="12"/>
      <c r="D2218" s="12"/>
      <c r="E2218" s="13"/>
      <c r="F2218" s="18"/>
      <c r="G2218" s="12"/>
      <c r="H2218" s="14">
        <f>IF(OR($B2218="",$E2218=""),"",SUMIFS($E$6:$E2218,$B$6:$B2218,$B2218,$C$6:$C2218,"Crédit")-SUMIFS($E$6:$E2218,$B$6:$B2218,$B2218,$C$6:$C2218,"Remboursement"))</f>
      </c>
    </row>
    <row r="2219" spans="1:8" x14ac:dyDescent="0.25">
      <c r="A2219" s="18"/>
      <c r="B2219" s="12"/>
      <c r="C2219" s="12"/>
      <c r="D2219" s="12"/>
      <c r="E2219" s="13"/>
      <c r="F2219" s="18"/>
      <c r="G2219" s="12"/>
      <c r="H2219" s="14">
        <f>IF(OR($B2219="",$E2219=""),"",SUMIFS($E$6:$E2219,$B$6:$B2219,$B2219,$C$6:$C2219,"Crédit")-SUMIFS($E$6:$E2219,$B$6:$B2219,$B2219,$C$6:$C2219,"Remboursement"))</f>
      </c>
    </row>
    <row r="2220" spans="1:8" x14ac:dyDescent="0.25">
      <c r="A2220" s="18"/>
      <c r="B2220" s="12"/>
      <c r="C2220" s="12"/>
      <c r="D2220" s="12"/>
      <c r="E2220" s="13"/>
      <c r="F2220" s="18"/>
      <c r="G2220" s="12"/>
      <c r="H2220" s="14">
        <f>IF(OR($B2220="",$E2220=""),"",SUMIFS($E$6:$E2220,$B$6:$B2220,$B2220,$C$6:$C2220,"Crédit")-SUMIFS($E$6:$E2220,$B$6:$B2220,$B2220,$C$6:$C2220,"Remboursement"))</f>
      </c>
    </row>
    <row r="2221" spans="1:8" x14ac:dyDescent="0.25">
      <c r="A2221" s="18"/>
      <c r="B2221" s="12"/>
      <c r="C2221" s="12"/>
      <c r="D2221" s="12"/>
      <c r="E2221" s="13"/>
      <c r="F2221" s="18"/>
      <c r="G2221" s="12"/>
      <c r="H2221" s="14">
        <f>IF(OR($B2221="",$E2221=""),"",SUMIFS($E$6:$E2221,$B$6:$B2221,$B2221,$C$6:$C2221,"Crédit")-SUMIFS($E$6:$E2221,$B$6:$B2221,$B2221,$C$6:$C2221,"Remboursement"))</f>
      </c>
    </row>
    <row r="2222" spans="1:8" x14ac:dyDescent="0.25">
      <c r="A2222" s="18"/>
      <c r="B2222" s="12"/>
      <c r="C2222" s="12"/>
      <c r="D2222" s="12"/>
      <c r="E2222" s="13"/>
      <c r="F2222" s="18"/>
      <c r="G2222" s="12"/>
      <c r="H2222" s="14">
        <f>IF(OR($B2222="",$E2222=""),"",SUMIFS($E$6:$E2222,$B$6:$B2222,$B2222,$C$6:$C2222,"Crédit")-SUMIFS($E$6:$E2222,$B$6:$B2222,$B2222,$C$6:$C2222,"Remboursement"))</f>
      </c>
    </row>
    <row r="2223" spans="1:8" x14ac:dyDescent="0.25">
      <c r="A2223" s="18"/>
      <c r="B2223" s="12"/>
      <c r="C2223" s="12"/>
      <c r="D2223" s="12"/>
      <c r="E2223" s="13"/>
      <c r="F2223" s="18"/>
      <c r="G2223" s="12"/>
      <c r="H2223" s="14">
        <f>IF(OR($B2223="",$E2223=""),"",SUMIFS($E$6:$E2223,$B$6:$B2223,$B2223,$C$6:$C2223,"Crédit")-SUMIFS($E$6:$E2223,$B$6:$B2223,$B2223,$C$6:$C2223,"Remboursement"))</f>
      </c>
    </row>
    <row r="2224" spans="1:8" x14ac:dyDescent="0.25">
      <c r="A2224" s="18"/>
      <c r="B2224" s="12"/>
      <c r="C2224" s="12"/>
      <c r="D2224" s="12"/>
      <c r="E2224" s="13"/>
      <c r="F2224" s="18"/>
      <c r="G2224" s="12"/>
      <c r="H2224" s="14">
        <f>IF(OR($B2224="",$E2224=""),"",SUMIFS($E$6:$E2224,$B$6:$B2224,$B2224,$C$6:$C2224,"Crédit")-SUMIFS($E$6:$E2224,$B$6:$B2224,$B2224,$C$6:$C2224,"Remboursement"))</f>
      </c>
    </row>
    <row r="2225" spans="1:8" x14ac:dyDescent="0.25">
      <c r="A2225" s="18"/>
      <c r="B2225" s="12"/>
      <c r="C2225" s="12"/>
      <c r="D2225" s="12"/>
      <c r="E2225" s="13"/>
      <c r="F2225" s="18"/>
      <c r="G2225" s="12"/>
      <c r="H2225" s="14">
        <f>IF(OR($B2225="",$E2225=""),"",SUMIFS($E$6:$E2225,$B$6:$B2225,$B2225,$C$6:$C2225,"Crédit")-SUMIFS($E$6:$E2225,$B$6:$B2225,$B2225,$C$6:$C2225,"Remboursement"))</f>
      </c>
    </row>
    <row r="2226" spans="1:8" x14ac:dyDescent="0.25">
      <c r="A2226" s="18"/>
      <c r="B2226" s="12"/>
      <c r="C2226" s="12"/>
      <c r="D2226" s="12"/>
      <c r="E2226" s="13"/>
      <c r="F2226" s="18"/>
      <c r="G2226" s="12"/>
      <c r="H2226" s="14">
        <f>IF(OR($B2226="",$E2226=""),"",SUMIFS($E$6:$E2226,$B$6:$B2226,$B2226,$C$6:$C2226,"Crédit")-SUMIFS($E$6:$E2226,$B$6:$B2226,$B2226,$C$6:$C2226,"Remboursement"))</f>
      </c>
    </row>
    <row r="2227" spans="1:8" x14ac:dyDescent="0.25">
      <c r="A2227" s="18"/>
      <c r="B2227" s="12"/>
      <c r="C2227" s="12"/>
      <c r="D2227" s="12"/>
      <c r="E2227" s="13"/>
      <c r="F2227" s="18"/>
      <c r="G2227" s="12"/>
      <c r="H2227" s="14">
        <f>IF(OR($B2227="",$E2227=""),"",SUMIFS($E$6:$E2227,$B$6:$B2227,$B2227,$C$6:$C2227,"Crédit")-SUMIFS($E$6:$E2227,$B$6:$B2227,$B2227,$C$6:$C2227,"Remboursement"))</f>
      </c>
    </row>
    <row r="2228" spans="1:8" x14ac:dyDescent="0.25">
      <c r="A2228" s="18"/>
      <c r="B2228" s="12"/>
      <c r="C2228" s="12"/>
      <c r="D2228" s="12"/>
      <c r="E2228" s="13"/>
      <c r="F2228" s="18"/>
      <c r="G2228" s="12"/>
      <c r="H2228" s="14">
        <f>IF(OR($B2228="",$E2228=""),"",SUMIFS($E$6:$E2228,$B$6:$B2228,$B2228,$C$6:$C2228,"Crédit")-SUMIFS($E$6:$E2228,$B$6:$B2228,$B2228,$C$6:$C2228,"Remboursement"))</f>
      </c>
    </row>
    <row r="2229" spans="1:8" x14ac:dyDescent="0.25">
      <c r="A2229" s="18"/>
      <c r="B2229" s="12"/>
      <c r="C2229" s="12"/>
      <c r="D2229" s="12"/>
      <c r="E2229" s="13"/>
      <c r="F2229" s="18"/>
      <c r="G2229" s="12"/>
      <c r="H2229" s="14">
        <f>IF(OR($B2229="",$E2229=""),"",SUMIFS($E$6:$E2229,$B$6:$B2229,$B2229,$C$6:$C2229,"Crédit")-SUMIFS($E$6:$E2229,$B$6:$B2229,$B2229,$C$6:$C2229,"Remboursement"))</f>
      </c>
    </row>
    <row r="2230" spans="1:8" x14ac:dyDescent="0.25">
      <c r="A2230" s="18"/>
      <c r="B2230" s="12"/>
      <c r="C2230" s="12"/>
      <c r="D2230" s="12"/>
      <c r="E2230" s="13"/>
      <c r="F2230" s="18"/>
      <c r="G2230" s="12"/>
      <c r="H2230" s="14">
        <f>IF(OR($B2230="",$E2230=""),"",SUMIFS($E$6:$E2230,$B$6:$B2230,$B2230,$C$6:$C2230,"Crédit")-SUMIFS($E$6:$E2230,$B$6:$B2230,$B2230,$C$6:$C2230,"Remboursement"))</f>
      </c>
    </row>
    <row r="2231" spans="1:8" x14ac:dyDescent="0.25">
      <c r="A2231" s="18"/>
      <c r="B2231" s="12"/>
      <c r="C2231" s="12"/>
      <c r="D2231" s="12"/>
      <c r="E2231" s="13"/>
      <c r="F2231" s="18"/>
      <c r="G2231" s="12"/>
      <c r="H2231" s="14">
        <f>IF(OR($B2231="",$E2231=""),"",SUMIFS($E$6:$E2231,$B$6:$B2231,$B2231,$C$6:$C2231,"Crédit")-SUMIFS($E$6:$E2231,$B$6:$B2231,$B2231,$C$6:$C2231,"Remboursement"))</f>
      </c>
    </row>
    <row r="2232" spans="1:8" x14ac:dyDescent="0.25">
      <c r="A2232" s="18"/>
      <c r="B2232" s="12"/>
      <c r="C2232" s="12"/>
      <c r="D2232" s="12"/>
      <c r="E2232" s="13"/>
      <c r="F2232" s="18"/>
      <c r="G2232" s="12"/>
      <c r="H2232" s="14">
        <f>IF(OR($B2232="",$E2232=""),"",SUMIFS($E$6:$E2232,$B$6:$B2232,$B2232,$C$6:$C2232,"Crédit")-SUMIFS($E$6:$E2232,$B$6:$B2232,$B2232,$C$6:$C2232,"Remboursement"))</f>
      </c>
    </row>
    <row r="2233" spans="1:8" x14ac:dyDescent="0.25">
      <c r="A2233" s="18"/>
      <c r="B2233" s="12"/>
      <c r="C2233" s="12"/>
      <c r="D2233" s="12"/>
      <c r="E2233" s="13"/>
      <c r="F2233" s="18"/>
      <c r="G2233" s="12"/>
      <c r="H2233" s="14">
        <f>IF(OR($B2233="",$E2233=""),"",SUMIFS($E$6:$E2233,$B$6:$B2233,$B2233,$C$6:$C2233,"Crédit")-SUMIFS($E$6:$E2233,$B$6:$B2233,$B2233,$C$6:$C2233,"Remboursement"))</f>
      </c>
    </row>
    <row r="2234" spans="1:8" x14ac:dyDescent="0.25">
      <c r="A2234" s="18"/>
      <c r="B2234" s="12"/>
      <c r="C2234" s="12"/>
      <c r="D2234" s="12"/>
      <c r="E2234" s="13"/>
      <c r="F2234" s="18"/>
      <c r="G2234" s="12"/>
      <c r="H2234" s="14">
        <f>IF(OR($B2234="",$E2234=""),"",SUMIFS($E$6:$E2234,$B$6:$B2234,$B2234,$C$6:$C2234,"Crédit")-SUMIFS($E$6:$E2234,$B$6:$B2234,$B2234,$C$6:$C2234,"Remboursement"))</f>
      </c>
    </row>
    <row r="2235" spans="1:8" x14ac:dyDescent="0.25">
      <c r="A2235" s="18"/>
      <c r="B2235" s="12"/>
      <c r="C2235" s="12"/>
      <c r="D2235" s="12"/>
      <c r="E2235" s="13"/>
      <c r="F2235" s="18"/>
      <c r="G2235" s="12"/>
      <c r="H2235" s="14">
        <f>IF(OR($B2235="",$E2235=""),"",SUMIFS($E$6:$E2235,$B$6:$B2235,$B2235,$C$6:$C2235,"Crédit")-SUMIFS($E$6:$E2235,$B$6:$B2235,$B2235,$C$6:$C2235,"Remboursement"))</f>
      </c>
    </row>
    <row r="2236" spans="1:8" x14ac:dyDescent="0.25">
      <c r="A2236" s="18"/>
      <c r="B2236" s="12"/>
      <c r="C2236" s="12"/>
      <c r="D2236" s="12"/>
      <c r="E2236" s="13"/>
      <c r="F2236" s="18"/>
      <c r="G2236" s="12"/>
      <c r="H2236" s="14">
        <f>IF(OR($B2236="",$E2236=""),"",SUMIFS($E$6:$E2236,$B$6:$B2236,$B2236,$C$6:$C2236,"Crédit")-SUMIFS($E$6:$E2236,$B$6:$B2236,$B2236,$C$6:$C2236,"Remboursement"))</f>
      </c>
    </row>
    <row r="2237" spans="1:8" x14ac:dyDescent="0.25">
      <c r="A2237" s="18"/>
      <c r="B2237" s="12"/>
      <c r="C2237" s="12"/>
      <c r="D2237" s="12"/>
      <c r="E2237" s="13"/>
      <c r="F2237" s="18"/>
      <c r="G2237" s="12"/>
      <c r="H2237" s="14">
        <f>IF(OR($B2237="",$E2237=""),"",SUMIFS($E$6:$E2237,$B$6:$B2237,$B2237,$C$6:$C2237,"Crédit")-SUMIFS($E$6:$E2237,$B$6:$B2237,$B2237,$C$6:$C2237,"Remboursement"))</f>
      </c>
    </row>
    <row r="2238" spans="1:8" x14ac:dyDescent="0.25">
      <c r="A2238" s="18"/>
      <c r="B2238" s="12"/>
      <c r="C2238" s="12"/>
      <c r="D2238" s="12"/>
      <c r="E2238" s="13"/>
      <c r="F2238" s="18"/>
      <c r="G2238" s="12"/>
      <c r="H2238" s="14">
        <f>IF(OR($B2238="",$E2238=""),"",SUMIFS($E$6:$E2238,$B$6:$B2238,$B2238,$C$6:$C2238,"Crédit")-SUMIFS($E$6:$E2238,$B$6:$B2238,$B2238,$C$6:$C2238,"Remboursement"))</f>
      </c>
    </row>
    <row r="2239" spans="1:8" x14ac:dyDescent="0.25">
      <c r="A2239" s="18"/>
      <c r="B2239" s="12"/>
      <c r="C2239" s="12"/>
      <c r="D2239" s="12"/>
      <c r="E2239" s="13"/>
      <c r="F2239" s="18"/>
      <c r="G2239" s="12"/>
      <c r="H2239" s="14">
        <f>IF(OR($B2239="",$E2239=""),"",SUMIFS($E$6:$E2239,$B$6:$B2239,$B2239,$C$6:$C2239,"Crédit")-SUMIFS($E$6:$E2239,$B$6:$B2239,$B2239,$C$6:$C2239,"Remboursement"))</f>
      </c>
    </row>
    <row r="2240" spans="1:8" x14ac:dyDescent="0.25">
      <c r="A2240" s="18"/>
      <c r="B2240" s="12"/>
      <c r="C2240" s="12"/>
      <c r="D2240" s="12"/>
      <c r="E2240" s="13"/>
      <c r="F2240" s="18"/>
      <c r="G2240" s="12"/>
      <c r="H2240" s="14">
        <f>IF(OR($B2240="",$E2240=""),"",SUMIFS($E$6:$E2240,$B$6:$B2240,$B2240,$C$6:$C2240,"Crédit")-SUMIFS($E$6:$E2240,$B$6:$B2240,$B2240,$C$6:$C2240,"Remboursement"))</f>
      </c>
    </row>
    <row r="2241" spans="1:8" x14ac:dyDescent="0.25">
      <c r="A2241" s="18"/>
      <c r="B2241" s="12"/>
      <c r="C2241" s="12"/>
      <c r="D2241" s="12"/>
      <c r="E2241" s="13"/>
      <c r="F2241" s="18"/>
      <c r="G2241" s="12"/>
      <c r="H2241" s="14">
        <f>IF(OR($B2241="",$E2241=""),"",SUMIFS($E$6:$E2241,$B$6:$B2241,$B2241,$C$6:$C2241,"Crédit")-SUMIFS($E$6:$E2241,$B$6:$B2241,$B2241,$C$6:$C2241,"Remboursement"))</f>
      </c>
    </row>
    <row r="2242" spans="1:8" x14ac:dyDescent="0.25">
      <c r="A2242" s="18"/>
      <c r="B2242" s="12"/>
      <c r="C2242" s="12"/>
      <c r="D2242" s="12"/>
      <c r="E2242" s="13"/>
      <c r="F2242" s="18"/>
      <c r="G2242" s="12"/>
      <c r="H2242" s="14">
        <f>IF(OR($B2242="",$E2242=""),"",SUMIFS($E$6:$E2242,$B$6:$B2242,$B2242,$C$6:$C2242,"Crédit")-SUMIFS($E$6:$E2242,$B$6:$B2242,$B2242,$C$6:$C2242,"Remboursement"))</f>
      </c>
    </row>
    <row r="2243" spans="1:8" x14ac:dyDescent="0.25">
      <c r="A2243" s="18"/>
      <c r="B2243" s="12"/>
      <c r="C2243" s="12"/>
      <c r="D2243" s="12"/>
      <c r="E2243" s="13"/>
      <c r="F2243" s="18"/>
      <c r="G2243" s="12"/>
      <c r="H2243" s="14">
        <f>IF(OR($B2243="",$E2243=""),"",SUMIFS($E$6:$E2243,$B$6:$B2243,$B2243,$C$6:$C2243,"Crédit")-SUMIFS($E$6:$E2243,$B$6:$B2243,$B2243,$C$6:$C2243,"Remboursement"))</f>
      </c>
    </row>
    <row r="2244" spans="1:8" x14ac:dyDescent="0.25">
      <c r="A2244" s="18"/>
      <c r="B2244" s="12"/>
      <c r="C2244" s="12"/>
      <c r="D2244" s="12"/>
      <c r="E2244" s="13"/>
      <c r="F2244" s="18"/>
      <c r="G2244" s="12"/>
      <c r="H2244" s="14">
        <f>IF(OR($B2244="",$E2244=""),"",SUMIFS($E$6:$E2244,$B$6:$B2244,$B2244,$C$6:$C2244,"Crédit")-SUMIFS($E$6:$E2244,$B$6:$B2244,$B2244,$C$6:$C2244,"Remboursement"))</f>
      </c>
    </row>
    <row r="2245" spans="1:8" x14ac:dyDescent="0.25">
      <c r="A2245" s="18"/>
      <c r="B2245" s="12"/>
      <c r="C2245" s="12"/>
      <c r="D2245" s="12"/>
      <c r="E2245" s="13"/>
      <c r="F2245" s="18"/>
      <c r="G2245" s="12"/>
      <c r="H2245" s="14">
        <f>IF(OR($B2245="",$E2245=""),"",SUMIFS($E$6:$E2245,$B$6:$B2245,$B2245,$C$6:$C2245,"Crédit")-SUMIFS($E$6:$E2245,$B$6:$B2245,$B2245,$C$6:$C2245,"Remboursement"))</f>
      </c>
    </row>
    <row r="2246" spans="1:8" x14ac:dyDescent="0.25">
      <c r="A2246" s="18"/>
      <c r="B2246" s="12"/>
      <c r="C2246" s="12"/>
      <c r="D2246" s="12"/>
      <c r="E2246" s="13"/>
      <c r="F2246" s="18"/>
      <c r="G2246" s="12"/>
      <c r="H2246" s="14">
        <f>IF(OR($B2246="",$E2246=""),"",SUMIFS($E$6:$E2246,$B$6:$B2246,$B2246,$C$6:$C2246,"Crédit")-SUMIFS($E$6:$E2246,$B$6:$B2246,$B2246,$C$6:$C2246,"Remboursement"))</f>
      </c>
    </row>
    <row r="2247" spans="1:8" x14ac:dyDescent="0.25">
      <c r="A2247" s="18"/>
      <c r="B2247" s="12"/>
      <c r="C2247" s="12"/>
      <c r="D2247" s="12"/>
      <c r="E2247" s="13"/>
      <c r="F2247" s="18"/>
      <c r="G2247" s="12"/>
      <c r="H2247" s="14">
        <f>IF(OR($B2247="",$E2247=""),"",SUMIFS($E$6:$E2247,$B$6:$B2247,$B2247,$C$6:$C2247,"Crédit")-SUMIFS($E$6:$E2247,$B$6:$B2247,$B2247,$C$6:$C2247,"Remboursement"))</f>
      </c>
    </row>
    <row r="2248" spans="1:8" x14ac:dyDescent="0.25">
      <c r="A2248" s="18"/>
      <c r="B2248" s="12"/>
      <c r="C2248" s="12"/>
      <c r="D2248" s="12"/>
      <c r="E2248" s="13"/>
      <c r="F2248" s="18"/>
      <c r="G2248" s="12"/>
      <c r="H2248" s="14">
        <f>IF(OR($B2248="",$E2248=""),"",SUMIFS($E$6:$E2248,$B$6:$B2248,$B2248,$C$6:$C2248,"Crédit")-SUMIFS($E$6:$E2248,$B$6:$B2248,$B2248,$C$6:$C2248,"Remboursement"))</f>
      </c>
    </row>
    <row r="2249" spans="1:8" x14ac:dyDescent="0.25">
      <c r="A2249" s="18"/>
      <c r="B2249" s="12"/>
      <c r="C2249" s="12"/>
      <c r="D2249" s="12"/>
      <c r="E2249" s="13"/>
      <c r="F2249" s="18"/>
      <c r="G2249" s="12"/>
      <c r="H2249" s="14">
        <f>IF(OR($B2249="",$E2249=""),"",SUMIFS($E$6:$E2249,$B$6:$B2249,$B2249,$C$6:$C2249,"Crédit")-SUMIFS($E$6:$E2249,$B$6:$B2249,$B2249,$C$6:$C2249,"Remboursement"))</f>
      </c>
    </row>
    <row r="2250" spans="1:8" x14ac:dyDescent="0.25">
      <c r="A2250" s="18"/>
      <c r="B2250" s="12"/>
      <c r="C2250" s="12"/>
      <c r="D2250" s="12"/>
      <c r="E2250" s="13"/>
      <c r="F2250" s="18"/>
      <c r="G2250" s="12"/>
      <c r="H2250" s="14">
        <f>IF(OR($B2250="",$E2250=""),"",SUMIFS($E$6:$E2250,$B$6:$B2250,$B2250,$C$6:$C2250,"Crédit")-SUMIFS($E$6:$E2250,$B$6:$B2250,$B2250,$C$6:$C2250,"Remboursement"))</f>
      </c>
    </row>
    <row r="2251" spans="1:8" x14ac:dyDescent="0.25">
      <c r="A2251" s="18"/>
      <c r="B2251" s="12"/>
      <c r="C2251" s="12"/>
      <c r="D2251" s="12"/>
      <c r="E2251" s="13"/>
      <c r="F2251" s="18"/>
      <c r="G2251" s="12"/>
      <c r="H2251" s="14">
        <f>IF(OR($B2251="",$E2251=""),"",SUMIFS($E$6:$E2251,$B$6:$B2251,$B2251,$C$6:$C2251,"Crédit")-SUMIFS($E$6:$E2251,$B$6:$B2251,$B2251,$C$6:$C2251,"Remboursement"))</f>
      </c>
    </row>
    <row r="2252" spans="1:8" x14ac:dyDescent="0.25">
      <c r="A2252" s="18"/>
      <c r="B2252" s="12"/>
      <c r="C2252" s="12"/>
      <c r="D2252" s="12"/>
      <c r="E2252" s="13"/>
      <c r="F2252" s="18"/>
      <c r="G2252" s="12"/>
      <c r="H2252" s="14">
        <f>IF(OR($B2252="",$E2252=""),"",SUMIFS($E$6:$E2252,$B$6:$B2252,$B2252,$C$6:$C2252,"Crédit")-SUMIFS($E$6:$E2252,$B$6:$B2252,$B2252,$C$6:$C2252,"Remboursement"))</f>
      </c>
    </row>
    <row r="2253" spans="1:8" x14ac:dyDescent="0.25">
      <c r="A2253" s="18"/>
      <c r="B2253" s="12"/>
      <c r="C2253" s="12"/>
      <c r="D2253" s="12"/>
      <c r="E2253" s="13"/>
      <c r="F2253" s="18"/>
      <c r="G2253" s="12"/>
      <c r="H2253" s="14">
        <f>IF(OR($B2253="",$E2253=""),"",SUMIFS($E$6:$E2253,$B$6:$B2253,$B2253,$C$6:$C2253,"Crédit")-SUMIFS($E$6:$E2253,$B$6:$B2253,$B2253,$C$6:$C2253,"Remboursement"))</f>
      </c>
    </row>
    <row r="2254" spans="1:8" x14ac:dyDescent="0.25">
      <c r="A2254" s="18"/>
      <c r="B2254" s="12"/>
      <c r="C2254" s="12"/>
      <c r="D2254" s="12"/>
      <c r="E2254" s="13"/>
      <c r="F2254" s="18"/>
      <c r="G2254" s="12"/>
      <c r="H2254" s="14">
        <f>IF(OR($B2254="",$E2254=""),"",SUMIFS($E$6:$E2254,$B$6:$B2254,$B2254,$C$6:$C2254,"Crédit")-SUMIFS($E$6:$E2254,$B$6:$B2254,$B2254,$C$6:$C2254,"Remboursement"))</f>
      </c>
    </row>
    <row r="2255" spans="1:8" x14ac:dyDescent="0.25">
      <c r="A2255" s="18"/>
      <c r="B2255" s="12"/>
      <c r="C2255" s="12"/>
      <c r="D2255" s="12"/>
      <c r="E2255" s="13"/>
      <c r="F2255" s="18"/>
      <c r="G2255" s="12"/>
      <c r="H2255" s="14">
        <f>IF(OR($B2255="",$E2255=""),"",SUMIFS($E$6:$E2255,$B$6:$B2255,$B2255,$C$6:$C2255,"Crédit")-SUMIFS($E$6:$E2255,$B$6:$B2255,$B2255,$C$6:$C2255,"Remboursement"))</f>
      </c>
    </row>
    <row r="2256" spans="1:8" x14ac:dyDescent="0.25">
      <c r="A2256" s="18"/>
      <c r="B2256" s="12"/>
      <c r="C2256" s="12"/>
      <c r="D2256" s="12"/>
      <c r="E2256" s="13"/>
      <c r="F2256" s="18"/>
      <c r="G2256" s="12"/>
      <c r="H2256" s="14">
        <f>IF(OR($B2256="",$E2256=""),"",SUMIFS($E$6:$E2256,$B$6:$B2256,$B2256,$C$6:$C2256,"Crédit")-SUMIFS($E$6:$E2256,$B$6:$B2256,$B2256,$C$6:$C2256,"Remboursement"))</f>
      </c>
    </row>
    <row r="2257" spans="1:8" x14ac:dyDescent="0.25">
      <c r="A2257" s="18"/>
      <c r="B2257" s="12"/>
      <c r="C2257" s="12"/>
      <c r="D2257" s="12"/>
      <c r="E2257" s="13"/>
      <c r="F2257" s="18"/>
      <c r="G2257" s="12"/>
      <c r="H2257" s="14">
        <f>IF(OR($B2257="",$E2257=""),"",SUMIFS($E$6:$E2257,$B$6:$B2257,$B2257,$C$6:$C2257,"Crédit")-SUMIFS($E$6:$E2257,$B$6:$B2257,$B2257,$C$6:$C2257,"Remboursement"))</f>
      </c>
    </row>
    <row r="2258" spans="1:8" x14ac:dyDescent="0.25">
      <c r="A2258" s="18"/>
      <c r="B2258" s="12"/>
      <c r="C2258" s="12"/>
      <c r="D2258" s="12"/>
      <c r="E2258" s="13"/>
      <c r="F2258" s="18"/>
      <c r="G2258" s="12"/>
      <c r="H2258" s="14">
        <f>IF(OR($B2258="",$E2258=""),"",SUMIFS($E$6:$E2258,$B$6:$B2258,$B2258,$C$6:$C2258,"Crédit")-SUMIFS($E$6:$E2258,$B$6:$B2258,$B2258,$C$6:$C2258,"Remboursement"))</f>
      </c>
    </row>
    <row r="2259" spans="1:8" x14ac:dyDescent="0.25">
      <c r="A2259" s="18"/>
      <c r="B2259" s="12"/>
      <c r="C2259" s="12"/>
      <c r="D2259" s="12"/>
      <c r="E2259" s="13"/>
      <c r="F2259" s="18"/>
      <c r="G2259" s="12"/>
      <c r="H2259" s="14">
        <f>IF(OR($B2259="",$E2259=""),"",SUMIFS($E$6:$E2259,$B$6:$B2259,$B2259,$C$6:$C2259,"Crédit")-SUMIFS($E$6:$E2259,$B$6:$B2259,$B2259,$C$6:$C2259,"Remboursement"))</f>
      </c>
    </row>
    <row r="2260" spans="1:8" x14ac:dyDescent="0.25">
      <c r="A2260" s="18"/>
      <c r="B2260" s="12"/>
      <c r="C2260" s="12"/>
      <c r="D2260" s="12"/>
      <c r="E2260" s="13"/>
      <c r="F2260" s="18"/>
      <c r="G2260" s="12"/>
      <c r="H2260" s="14">
        <f>IF(OR($B2260="",$E2260=""),"",SUMIFS($E$6:$E2260,$B$6:$B2260,$B2260,$C$6:$C2260,"Crédit")-SUMIFS($E$6:$E2260,$B$6:$B2260,$B2260,$C$6:$C2260,"Remboursement"))</f>
      </c>
    </row>
    <row r="2261" spans="1:8" x14ac:dyDescent="0.25">
      <c r="A2261" s="18"/>
      <c r="B2261" s="12"/>
      <c r="C2261" s="12"/>
      <c r="D2261" s="12"/>
      <c r="E2261" s="13"/>
      <c r="F2261" s="18"/>
      <c r="G2261" s="12"/>
      <c r="H2261" s="14">
        <f>IF(OR($B2261="",$E2261=""),"",SUMIFS($E$6:$E2261,$B$6:$B2261,$B2261,$C$6:$C2261,"Crédit")-SUMIFS($E$6:$E2261,$B$6:$B2261,$B2261,$C$6:$C2261,"Remboursement"))</f>
      </c>
    </row>
    <row r="2262" spans="1:8" x14ac:dyDescent="0.25">
      <c r="A2262" s="18"/>
      <c r="B2262" s="12"/>
      <c r="C2262" s="12"/>
      <c r="D2262" s="12"/>
      <c r="E2262" s="13"/>
      <c r="F2262" s="18"/>
      <c r="G2262" s="12"/>
      <c r="H2262" s="14">
        <f>IF(OR($B2262="",$E2262=""),"",SUMIFS($E$6:$E2262,$B$6:$B2262,$B2262,$C$6:$C2262,"Crédit")-SUMIFS($E$6:$E2262,$B$6:$B2262,$B2262,$C$6:$C2262,"Remboursement"))</f>
      </c>
    </row>
    <row r="2263" spans="1:8" x14ac:dyDescent="0.25">
      <c r="A2263" s="18"/>
      <c r="B2263" s="12"/>
      <c r="C2263" s="12"/>
      <c r="D2263" s="12"/>
      <c r="E2263" s="13"/>
      <c r="F2263" s="18"/>
      <c r="G2263" s="12"/>
      <c r="H2263" s="14">
        <f>IF(OR($B2263="",$E2263=""),"",SUMIFS($E$6:$E2263,$B$6:$B2263,$B2263,$C$6:$C2263,"Crédit")-SUMIFS($E$6:$E2263,$B$6:$B2263,$B2263,$C$6:$C2263,"Remboursement"))</f>
      </c>
    </row>
    <row r="2264" spans="1:8" x14ac:dyDescent="0.25">
      <c r="A2264" s="18"/>
      <c r="B2264" s="12"/>
      <c r="C2264" s="12"/>
      <c r="D2264" s="12"/>
      <c r="E2264" s="13"/>
      <c r="F2264" s="18"/>
      <c r="G2264" s="12"/>
      <c r="H2264" s="14">
        <f>IF(OR($B2264="",$E2264=""),"",SUMIFS($E$6:$E2264,$B$6:$B2264,$B2264,$C$6:$C2264,"Crédit")-SUMIFS($E$6:$E2264,$B$6:$B2264,$B2264,$C$6:$C2264,"Remboursement"))</f>
      </c>
    </row>
    <row r="2265" spans="1:8" x14ac:dyDescent="0.25">
      <c r="A2265" s="18"/>
      <c r="B2265" s="12"/>
      <c r="C2265" s="12"/>
      <c r="D2265" s="12"/>
      <c r="E2265" s="13"/>
      <c r="F2265" s="18"/>
      <c r="G2265" s="12"/>
      <c r="H2265" s="14">
        <f>IF(OR($B2265="",$E2265=""),"",SUMIFS($E$6:$E2265,$B$6:$B2265,$B2265,$C$6:$C2265,"Crédit")-SUMIFS($E$6:$E2265,$B$6:$B2265,$B2265,$C$6:$C2265,"Remboursement"))</f>
      </c>
    </row>
    <row r="2266" spans="1:8" x14ac:dyDescent="0.25">
      <c r="A2266" s="18"/>
      <c r="B2266" s="12"/>
      <c r="C2266" s="12"/>
      <c r="D2266" s="12"/>
      <c r="E2266" s="13"/>
      <c r="F2266" s="18"/>
      <c r="G2266" s="12"/>
      <c r="H2266" s="14">
        <f>IF(OR($B2266="",$E2266=""),"",SUMIFS($E$6:$E2266,$B$6:$B2266,$B2266,$C$6:$C2266,"Crédit")-SUMIFS($E$6:$E2266,$B$6:$B2266,$B2266,$C$6:$C2266,"Remboursement"))</f>
      </c>
    </row>
    <row r="2267" spans="1:8" x14ac:dyDescent="0.25">
      <c r="A2267" s="18"/>
      <c r="B2267" s="12"/>
      <c r="C2267" s="12"/>
      <c r="D2267" s="12"/>
      <c r="E2267" s="13"/>
      <c r="F2267" s="18"/>
      <c r="G2267" s="12"/>
      <c r="H2267" s="14">
        <f>IF(OR($B2267="",$E2267=""),"",SUMIFS($E$6:$E2267,$B$6:$B2267,$B2267,$C$6:$C2267,"Crédit")-SUMIFS($E$6:$E2267,$B$6:$B2267,$B2267,$C$6:$C2267,"Remboursement"))</f>
      </c>
    </row>
    <row r="2268" spans="1:8" x14ac:dyDescent="0.25">
      <c r="A2268" s="18"/>
      <c r="B2268" s="12"/>
      <c r="C2268" s="12"/>
      <c r="D2268" s="12"/>
      <c r="E2268" s="13"/>
      <c r="F2268" s="18"/>
      <c r="G2268" s="12"/>
      <c r="H2268" s="14">
        <f>IF(OR($B2268="",$E2268=""),"",SUMIFS($E$6:$E2268,$B$6:$B2268,$B2268,$C$6:$C2268,"Crédit")-SUMIFS($E$6:$E2268,$B$6:$B2268,$B2268,$C$6:$C2268,"Remboursement"))</f>
      </c>
    </row>
    <row r="2269" spans="1:8" x14ac:dyDescent="0.25">
      <c r="A2269" s="18"/>
      <c r="B2269" s="12"/>
      <c r="C2269" s="12"/>
      <c r="D2269" s="12"/>
      <c r="E2269" s="13"/>
      <c r="F2269" s="18"/>
      <c r="G2269" s="12"/>
      <c r="H2269" s="14">
        <f>IF(OR($B2269="",$E2269=""),"",SUMIFS($E$6:$E2269,$B$6:$B2269,$B2269,$C$6:$C2269,"Crédit")-SUMIFS($E$6:$E2269,$B$6:$B2269,$B2269,$C$6:$C2269,"Remboursement"))</f>
      </c>
    </row>
    <row r="2270" spans="1:8" x14ac:dyDescent="0.25">
      <c r="A2270" s="18"/>
      <c r="B2270" s="12"/>
      <c r="C2270" s="12"/>
      <c r="D2270" s="12"/>
      <c r="E2270" s="13"/>
      <c r="F2270" s="18"/>
      <c r="G2270" s="12"/>
      <c r="H2270" s="14">
        <f>IF(OR($B2270="",$E2270=""),"",SUMIFS($E$6:$E2270,$B$6:$B2270,$B2270,$C$6:$C2270,"Crédit")-SUMIFS($E$6:$E2270,$B$6:$B2270,$B2270,$C$6:$C2270,"Remboursement"))</f>
      </c>
    </row>
    <row r="2271" spans="1:8" x14ac:dyDescent="0.25">
      <c r="A2271" s="18"/>
      <c r="B2271" s="12"/>
      <c r="C2271" s="12"/>
      <c r="D2271" s="12"/>
      <c r="E2271" s="13"/>
      <c r="F2271" s="18"/>
      <c r="G2271" s="12"/>
      <c r="H2271" s="14">
        <f>IF(OR($B2271="",$E2271=""),"",SUMIFS($E$6:$E2271,$B$6:$B2271,$B2271,$C$6:$C2271,"Crédit")-SUMIFS($E$6:$E2271,$B$6:$B2271,$B2271,$C$6:$C2271,"Remboursement"))</f>
      </c>
    </row>
    <row r="2272" spans="1:8" x14ac:dyDescent="0.25">
      <c r="A2272" s="18"/>
      <c r="B2272" s="12"/>
      <c r="C2272" s="12"/>
      <c r="D2272" s="12"/>
      <c r="E2272" s="13"/>
      <c r="F2272" s="18"/>
      <c r="G2272" s="12"/>
      <c r="H2272" s="14">
        <f>IF(OR($B2272="",$E2272=""),"",SUMIFS($E$6:$E2272,$B$6:$B2272,$B2272,$C$6:$C2272,"Crédit")-SUMIFS($E$6:$E2272,$B$6:$B2272,$B2272,$C$6:$C2272,"Remboursement"))</f>
      </c>
    </row>
    <row r="2273" spans="1:8" x14ac:dyDescent="0.25">
      <c r="A2273" s="18"/>
      <c r="B2273" s="12"/>
      <c r="C2273" s="12"/>
      <c r="D2273" s="12"/>
      <c r="E2273" s="13"/>
      <c r="F2273" s="18"/>
      <c r="G2273" s="12"/>
      <c r="H2273" s="14">
        <f>IF(OR($B2273="",$E2273=""),"",SUMIFS($E$6:$E2273,$B$6:$B2273,$B2273,$C$6:$C2273,"Crédit")-SUMIFS($E$6:$E2273,$B$6:$B2273,$B2273,$C$6:$C2273,"Remboursement"))</f>
      </c>
    </row>
    <row r="2274" spans="1:8" x14ac:dyDescent="0.25">
      <c r="A2274" s="18"/>
      <c r="B2274" s="12"/>
      <c r="C2274" s="12"/>
      <c r="D2274" s="12"/>
      <c r="E2274" s="13"/>
      <c r="F2274" s="18"/>
      <c r="G2274" s="12"/>
      <c r="H2274" s="14">
        <f>IF(OR($B2274="",$E2274=""),"",SUMIFS($E$6:$E2274,$B$6:$B2274,$B2274,$C$6:$C2274,"Crédit")-SUMIFS($E$6:$E2274,$B$6:$B2274,$B2274,$C$6:$C2274,"Remboursement"))</f>
      </c>
    </row>
    <row r="2275" spans="1:8" x14ac:dyDescent="0.25">
      <c r="A2275" s="18"/>
      <c r="B2275" s="12"/>
      <c r="C2275" s="12"/>
      <c r="D2275" s="12"/>
      <c r="E2275" s="13"/>
      <c r="F2275" s="18"/>
      <c r="G2275" s="12"/>
      <c r="H2275" s="14">
        <f>IF(OR($B2275="",$E2275=""),"",SUMIFS($E$6:$E2275,$B$6:$B2275,$B2275,$C$6:$C2275,"Crédit")-SUMIFS($E$6:$E2275,$B$6:$B2275,$B2275,$C$6:$C2275,"Remboursement"))</f>
      </c>
    </row>
    <row r="2276" spans="1:8" x14ac:dyDescent="0.25">
      <c r="A2276" s="18"/>
      <c r="B2276" s="12"/>
      <c r="C2276" s="12"/>
      <c r="D2276" s="12"/>
      <c r="E2276" s="13"/>
      <c r="F2276" s="18"/>
      <c r="G2276" s="12"/>
      <c r="H2276" s="14">
        <f>IF(OR($B2276="",$E2276=""),"",SUMIFS($E$6:$E2276,$B$6:$B2276,$B2276,$C$6:$C2276,"Crédit")-SUMIFS($E$6:$E2276,$B$6:$B2276,$B2276,$C$6:$C2276,"Remboursement"))</f>
      </c>
    </row>
    <row r="2277" spans="1:8" x14ac:dyDescent="0.25">
      <c r="A2277" s="18"/>
      <c r="B2277" s="12"/>
      <c r="C2277" s="12"/>
      <c r="D2277" s="12"/>
      <c r="E2277" s="13"/>
      <c r="F2277" s="18"/>
      <c r="G2277" s="12"/>
      <c r="H2277" s="14">
        <f>IF(OR($B2277="",$E2277=""),"",SUMIFS($E$6:$E2277,$B$6:$B2277,$B2277,$C$6:$C2277,"Crédit")-SUMIFS($E$6:$E2277,$B$6:$B2277,$B2277,$C$6:$C2277,"Remboursement"))</f>
      </c>
    </row>
    <row r="2278" spans="1:8" x14ac:dyDescent="0.25">
      <c r="A2278" s="18"/>
      <c r="B2278" s="12"/>
      <c r="C2278" s="12"/>
      <c r="D2278" s="12"/>
      <c r="E2278" s="13"/>
      <c r="F2278" s="18"/>
      <c r="G2278" s="12"/>
      <c r="H2278" s="14">
        <f>IF(OR($B2278="",$E2278=""),"",SUMIFS($E$6:$E2278,$B$6:$B2278,$B2278,$C$6:$C2278,"Crédit")-SUMIFS($E$6:$E2278,$B$6:$B2278,$B2278,$C$6:$C2278,"Remboursement"))</f>
      </c>
    </row>
    <row r="2279" spans="1:8" x14ac:dyDescent="0.25">
      <c r="A2279" s="18"/>
      <c r="B2279" s="12"/>
      <c r="C2279" s="12"/>
      <c r="D2279" s="12"/>
      <c r="E2279" s="13"/>
      <c r="F2279" s="18"/>
      <c r="G2279" s="12"/>
      <c r="H2279" s="14">
        <f>IF(OR($B2279="",$E2279=""),"",SUMIFS($E$6:$E2279,$B$6:$B2279,$B2279,$C$6:$C2279,"Crédit")-SUMIFS($E$6:$E2279,$B$6:$B2279,$B2279,$C$6:$C2279,"Remboursement"))</f>
      </c>
    </row>
    <row r="2280" spans="1:8" x14ac:dyDescent="0.25">
      <c r="A2280" s="18"/>
      <c r="B2280" s="12"/>
      <c r="C2280" s="12"/>
      <c r="D2280" s="12"/>
      <c r="E2280" s="13"/>
      <c r="F2280" s="18"/>
      <c r="G2280" s="12"/>
      <c r="H2280" s="14">
        <f>IF(OR($B2280="",$E2280=""),"",SUMIFS($E$6:$E2280,$B$6:$B2280,$B2280,$C$6:$C2280,"Crédit")-SUMIFS($E$6:$E2280,$B$6:$B2280,$B2280,$C$6:$C2280,"Remboursement"))</f>
      </c>
    </row>
    <row r="2281" spans="1:8" x14ac:dyDescent="0.25">
      <c r="A2281" s="18"/>
      <c r="B2281" s="12"/>
      <c r="C2281" s="12"/>
      <c r="D2281" s="12"/>
      <c r="E2281" s="13"/>
      <c r="F2281" s="18"/>
      <c r="G2281" s="12"/>
      <c r="H2281" s="14">
        <f>IF(OR($B2281="",$E2281=""),"",SUMIFS($E$6:$E2281,$B$6:$B2281,$B2281,$C$6:$C2281,"Crédit")-SUMIFS($E$6:$E2281,$B$6:$B2281,$B2281,$C$6:$C2281,"Remboursement"))</f>
      </c>
    </row>
    <row r="2282" spans="1:8" x14ac:dyDescent="0.25">
      <c r="A2282" s="18"/>
      <c r="B2282" s="12"/>
      <c r="C2282" s="12"/>
      <c r="D2282" s="12"/>
      <c r="E2282" s="13"/>
      <c r="F2282" s="18"/>
      <c r="G2282" s="12"/>
      <c r="H2282" s="14">
        <f>IF(OR($B2282="",$E2282=""),"",SUMIFS($E$6:$E2282,$B$6:$B2282,$B2282,$C$6:$C2282,"Crédit")-SUMIFS($E$6:$E2282,$B$6:$B2282,$B2282,$C$6:$C2282,"Remboursement"))</f>
      </c>
    </row>
    <row r="2283" spans="1:8" x14ac:dyDescent="0.25">
      <c r="A2283" s="18"/>
      <c r="B2283" s="12"/>
      <c r="C2283" s="12"/>
      <c r="D2283" s="12"/>
      <c r="E2283" s="13"/>
      <c r="F2283" s="18"/>
      <c r="G2283" s="12"/>
      <c r="H2283" s="14">
        <f>IF(OR($B2283="",$E2283=""),"",SUMIFS($E$6:$E2283,$B$6:$B2283,$B2283,$C$6:$C2283,"Crédit")-SUMIFS($E$6:$E2283,$B$6:$B2283,$B2283,$C$6:$C2283,"Remboursement"))</f>
      </c>
    </row>
    <row r="2284" spans="1:8" x14ac:dyDescent="0.25">
      <c r="A2284" s="18"/>
      <c r="B2284" s="12"/>
      <c r="C2284" s="12"/>
      <c r="D2284" s="12"/>
      <c r="E2284" s="13"/>
      <c r="F2284" s="18"/>
      <c r="G2284" s="12"/>
      <c r="H2284" s="14">
        <f>IF(OR($B2284="",$E2284=""),"",SUMIFS($E$6:$E2284,$B$6:$B2284,$B2284,$C$6:$C2284,"Crédit")-SUMIFS($E$6:$E2284,$B$6:$B2284,$B2284,$C$6:$C2284,"Remboursement"))</f>
      </c>
    </row>
    <row r="2285" spans="1:8" x14ac:dyDescent="0.25">
      <c r="A2285" s="18"/>
      <c r="B2285" s="12"/>
      <c r="C2285" s="12"/>
      <c r="D2285" s="12"/>
      <c r="E2285" s="13"/>
      <c r="F2285" s="18"/>
      <c r="G2285" s="12"/>
      <c r="H2285" s="14">
        <f>IF(OR($B2285="",$E2285=""),"",SUMIFS($E$6:$E2285,$B$6:$B2285,$B2285,$C$6:$C2285,"Crédit")-SUMIFS($E$6:$E2285,$B$6:$B2285,$B2285,$C$6:$C2285,"Remboursement"))</f>
      </c>
    </row>
    <row r="2286" spans="1:8" x14ac:dyDescent="0.25">
      <c r="A2286" s="18"/>
      <c r="B2286" s="12"/>
      <c r="C2286" s="12"/>
      <c r="D2286" s="12"/>
      <c r="E2286" s="13"/>
      <c r="F2286" s="18"/>
      <c r="G2286" s="12"/>
      <c r="H2286" s="14">
        <f>IF(OR($B2286="",$E2286=""),"",SUMIFS($E$6:$E2286,$B$6:$B2286,$B2286,$C$6:$C2286,"Crédit")-SUMIFS($E$6:$E2286,$B$6:$B2286,$B2286,$C$6:$C2286,"Remboursement"))</f>
      </c>
    </row>
    <row r="2287" spans="1:8" x14ac:dyDescent="0.25">
      <c r="A2287" s="18"/>
      <c r="B2287" s="12"/>
      <c r="C2287" s="12"/>
      <c r="D2287" s="12"/>
      <c r="E2287" s="13"/>
      <c r="F2287" s="18"/>
      <c r="G2287" s="12"/>
      <c r="H2287" s="14">
        <f>IF(OR($B2287="",$E2287=""),"",SUMIFS($E$6:$E2287,$B$6:$B2287,$B2287,$C$6:$C2287,"Crédit")-SUMIFS($E$6:$E2287,$B$6:$B2287,$B2287,$C$6:$C2287,"Remboursement"))</f>
      </c>
    </row>
    <row r="2288" spans="1:8" x14ac:dyDescent="0.25">
      <c r="A2288" s="18"/>
      <c r="B2288" s="12"/>
      <c r="C2288" s="12"/>
      <c r="D2288" s="12"/>
      <c r="E2288" s="13"/>
      <c r="F2288" s="18"/>
      <c r="G2288" s="12"/>
      <c r="H2288" s="14">
        <f>IF(OR($B2288="",$E2288=""),"",SUMIFS($E$6:$E2288,$B$6:$B2288,$B2288,$C$6:$C2288,"Crédit")-SUMIFS($E$6:$E2288,$B$6:$B2288,$B2288,$C$6:$C2288,"Remboursement"))</f>
      </c>
    </row>
    <row r="2289" spans="1:8" x14ac:dyDescent="0.25">
      <c r="A2289" s="18"/>
      <c r="B2289" s="12"/>
      <c r="C2289" s="12"/>
      <c r="D2289" s="12"/>
      <c r="E2289" s="13"/>
      <c r="F2289" s="18"/>
      <c r="G2289" s="12"/>
      <c r="H2289" s="14">
        <f>IF(OR($B2289="",$E2289=""),"",SUMIFS($E$6:$E2289,$B$6:$B2289,$B2289,$C$6:$C2289,"Crédit")-SUMIFS($E$6:$E2289,$B$6:$B2289,$B2289,$C$6:$C2289,"Remboursement"))</f>
      </c>
    </row>
    <row r="2290" spans="1:8" x14ac:dyDescent="0.25">
      <c r="A2290" s="18"/>
      <c r="B2290" s="12"/>
      <c r="C2290" s="12"/>
      <c r="D2290" s="12"/>
      <c r="E2290" s="13"/>
      <c r="F2290" s="18"/>
      <c r="G2290" s="12"/>
      <c r="H2290" s="14">
        <f>IF(OR($B2290="",$E2290=""),"",SUMIFS($E$6:$E2290,$B$6:$B2290,$B2290,$C$6:$C2290,"Crédit")-SUMIFS($E$6:$E2290,$B$6:$B2290,$B2290,$C$6:$C2290,"Remboursement"))</f>
      </c>
    </row>
    <row r="2291" spans="1:8" x14ac:dyDescent="0.25">
      <c r="A2291" s="18"/>
      <c r="B2291" s="12"/>
      <c r="C2291" s="12"/>
      <c r="D2291" s="12"/>
      <c r="E2291" s="13"/>
      <c r="F2291" s="18"/>
      <c r="G2291" s="12"/>
      <c r="H2291" s="14">
        <f>IF(OR($B2291="",$E2291=""),"",SUMIFS($E$6:$E2291,$B$6:$B2291,$B2291,$C$6:$C2291,"Crédit")-SUMIFS($E$6:$E2291,$B$6:$B2291,$B2291,$C$6:$C2291,"Remboursement"))</f>
      </c>
    </row>
    <row r="2292" spans="1:8" x14ac:dyDescent="0.25">
      <c r="A2292" s="18"/>
      <c r="B2292" s="12"/>
      <c r="C2292" s="12"/>
      <c r="D2292" s="12"/>
      <c r="E2292" s="13"/>
      <c r="F2292" s="18"/>
      <c r="G2292" s="12"/>
      <c r="H2292" s="14">
        <f>IF(OR($B2292="",$E2292=""),"",SUMIFS($E$6:$E2292,$B$6:$B2292,$B2292,$C$6:$C2292,"Crédit")-SUMIFS($E$6:$E2292,$B$6:$B2292,$B2292,$C$6:$C2292,"Remboursement"))</f>
      </c>
    </row>
    <row r="2293" spans="1:8" x14ac:dyDescent="0.25">
      <c r="A2293" s="18"/>
      <c r="B2293" s="12"/>
      <c r="C2293" s="12"/>
      <c r="D2293" s="12"/>
      <c r="E2293" s="13"/>
      <c r="F2293" s="18"/>
      <c r="G2293" s="12"/>
      <c r="H2293" s="14">
        <f>IF(OR($B2293="",$E2293=""),"",SUMIFS($E$6:$E2293,$B$6:$B2293,$B2293,$C$6:$C2293,"Crédit")-SUMIFS($E$6:$E2293,$B$6:$B2293,$B2293,$C$6:$C2293,"Remboursement"))</f>
      </c>
    </row>
    <row r="2294" spans="1:8" x14ac:dyDescent="0.25">
      <c r="A2294" s="18"/>
      <c r="B2294" s="12"/>
      <c r="C2294" s="12"/>
      <c r="D2294" s="12"/>
      <c r="E2294" s="13"/>
      <c r="F2294" s="18"/>
      <c r="G2294" s="12"/>
      <c r="H2294" s="14">
        <f>IF(OR($B2294="",$E2294=""),"",SUMIFS($E$6:$E2294,$B$6:$B2294,$B2294,$C$6:$C2294,"Crédit")-SUMIFS($E$6:$E2294,$B$6:$B2294,$B2294,$C$6:$C2294,"Remboursement"))</f>
      </c>
    </row>
    <row r="2295" spans="1:8" x14ac:dyDescent="0.25">
      <c r="A2295" s="18"/>
      <c r="B2295" s="12"/>
      <c r="C2295" s="12"/>
      <c r="D2295" s="12"/>
      <c r="E2295" s="13"/>
      <c r="F2295" s="18"/>
      <c r="G2295" s="12"/>
      <c r="H2295" s="14">
        <f>IF(OR($B2295="",$E2295=""),"",SUMIFS($E$6:$E2295,$B$6:$B2295,$B2295,$C$6:$C2295,"Crédit")-SUMIFS($E$6:$E2295,$B$6:$B2295,$B2295,$C$6:$C2295,"Remboursement"))</f>
      </c>
    </row>
    <row r="2296" spans="1:8" x14ac:dyDescent="0.25">
      <c r="A2296" s="18"/>
      <c r="B2296" s="12"/>
      <c r="C2296" s="12"/>
      <c r="D2296" s="12"/>
      <c r="E2296" s="13"/>
      <c r="F2296" s="18"/>
      <c r="G2296" s="12"/>
      <c r="H2296" s="14">
        <f>IF(OR($B2296="",$E2296=""),"",SUMIFS($E$6:$E2296,$B$6:$B2296,$B2296,$C$6:$C2296,"Crédit")-SUMIFS($E$6:$E2296,$B$6:$B2296,$B2296,$C$6:$C2296,"Remboursement"))</f>
      </c>
    </row>
    <row r="2297" spans="1:8" x14ac:dyDescent="0.25">
      <c r="A2297" s="18"/>
      <c r="B2297" s="12"/>
      <c r="C2297" s="12"/>
      <c r="D2297" s="12"/>
      <c r="E2297" s="13"/>
      <c r="F2297" s="18"/>
      <c r="G2297" s="12"/>
      <c r="H2297" s="14">
        <f>IF(OR($B2297="",$E2297=""),"",SUMIFS($E$6:$E2297,$B$6:$B2297,$B2297,$C$6:$C2297,"Crédit")-SUMIFS($E$6:$E2297,$B$6:$B2297,$B2297,$C$6:$C2297,"Remboursement"))</f>
      </c>
    </row>
    <row r="2298" spans="1:8" x14ac:dyDescent="0.25">
      <c r="A2298" s="18"/>
      <c r="B2298" s="12"/>
      <c r="C2298" s="12"/>
      <c r="D2298" s="12"/>
      <c r="E2298" s="13"/>
      <c r="F2298" s="18"/>
      <c r="G2298" s="12"/>
      <c r="H2298" s="14">
        <f>IF(OR($B2298="",$E2298=""),"",SUMIFS($E$6:$E2298,$B$6:$B2298,$B2298,$C$6:$C2298,"Crédit")-SUMIFS($E$6:$E2298,$B$6:$B2298,$B2298,$C$6:$C2298,"Remboursement"))</f>
      </c>
    </row>
    <row r="2299" spans="1:8" x14ac:dyDescent="0.25">
      <c r="A2299" s="18"/>
      <c r="B2299" s="12"/>
      <c r="C2299" s="12"/>
      <c r="D2299" s="12"/>
      <c r="E2299" s="13"/>
      <c r="F2299" s="18"/>
      <c r="G2299" s="12"/>
      <c r="H2299" s="14">
        <f>IF(OR($B2299="",$E2299=""),"",SUMIFS($E$6:$E2299,$B$6:$B2299,$B2299,$C$6:$C2299,"Crédit")-SUMIFS($E$6:$E2299,$B$6:$B2299,$B2299,$C$6:$C2299,"Remboursement"))</f>
      </c>
    </row>
    <row r="2300" spans="1:8" x14ac:dyDescent="0.25">
      <c r="A2300" s="18"/>
      <c r="B2300" s="12"/>
      <c r="C2300" s="12"/>
      <c r="D2300" s="12"/>
      <c r="E2300" s="13"/>
      <c r="F2300" s="18"/>
      <c r="G2300" s="12"/>
      <c r="H2300" s="14">
        <f>IF(OR($B2300="",$E2300=""),"",SUMIFS($E$6:$E2300,$B$6:$B2300,$B2300,$C$6:$C2300,"Crédit")-SUMIFS($E$6:$E2300,$B$6:$B2300,$B2300,$C$6:$C2300,"Remboursement"))</f>
      </c>
    </row>
    <row r="2301" spans="1:8" x14ac:dyDescent="0.25">
      <c r="A2301" s="18"/>
      <c r="B2301" s="12"/>
      <c r="C2301" s="12"/>
      <c r="D2301" s="12"/>
      <c r="E2301" s="13"/>
      <c r="F2301" s="18"/>
      <c r="G2301" s="12"/>
      <c r="H2301" s="14">
        <f>IF(OR($B2301="",$E2301=""),"",SUMIFS($E$6:$E2301,$B$6:$B2301,$B2301,$C$6:$C2301,"Crédit")-SUMIFS($E$6:$E2301,$B$6:$B2301,$B2301,$C$6:$C2301,"Remboursement"))</f>
      </c>
    </row>
    <row r="2302" spans="1:8" x14ac:dyDescent="0.25">
      <c r="A2302" s="18"/>
      <c r="B2302" s="12"/>
      <c r="C2302" s="12"/>
      <c r="D2302" s="12"/>
      <c r="E2302" s="13"/>
      <c r="F2302" s="18"/>
      <c r="G2302" s="12"/>
      <c r="H2302" s="14">
        <f>IF(OR($B2302="",$E2302=""),"",SUMIFS($E$6:$E2302,$B$6:$B2302,$B2302,$C$6:$C2302,"Crédit")-SUMIFS($E$6:$E2302,$B$6:$B2302,$B2302,$C$6:$C2302,"Remboursement"))</f>
      </c>
    </row>
    <row r="2303" spans="1:8" x14ac:dyDescent="0.25">
      <c r="A2303" s="18"/>
      <c r="B2303" s="12"/>
      <c r="C2303" s="12"/>
      <c r="D2303" s="12"/>
      <c r="E2303" s="13"/>
      <c r="F2303" s="18"/>
      <c r="G2303" s="12"/>
      <c r="H2303" s="14">
        <f>IF(OR($B2303="",$E2303=""),"",SUMIFS($E$6:$E2303,$B$6:$B2303,$B2303,$C$6:$C2303,"Crédit")-SUMIFS($E$6:$E2303,$B$6:$B2303,$B2303,$C$6:$C2303,"Remboursement"))</f>
      </c>
    </row>
    <row r="2304" spans="1:8" x14ac:dyDescent="0.25">
      <c r="A2304" s="18"/>
      <c r="B2304" s="12"/>
      <c r="C2304" s="12"/>
      <c r="D2304" s="12"/>
      <c r="E2304" s="13"/>
      <c r="F2304" s="18"/>
      <c r="G2304" s="12"/>
      <c r="H2304" s="14">
        <f>IF(OR($B2304="",$E2304=""),"",SUMIFS($E$6:$E2304,$B$6:$B2304,$B2304,$C$6:$C2304,"Crédit")-SUMIFS($E$6:$E2304,$B$6:$B2304,$B2304,$C$6:$C2304,"Remboursement"))</f>
      </c>
    </row>
    <row r="2305" spans="1:8" x14ac:dyDescent="0.25">
      <c r="A2305" s="18"/>
      <c r="B2305" s="12"/>
      <c r="C2305" s="12"/>
      <c r="D2305" s="12"/>
      <c r="E2305" s="13"/>
      <c r="F2305" s="18"/>
      <c r="G2305" s="12"/>
      <c r="H2305" s="14">
        <f>IF(OR($B2305="",$E2305=""),"",SUMIFS($E$6:$E2305,$B$6:$B2305,$B2305,$C$6:$C2305,"Crédit")-SUMIFS($E$6:$E2305,$B$6:$B2305,$B2305,$C$6:$C2305,"Remboursement"))</f>
      </c>
    </row>
    <row r="2306" spans="1:8" x14ac:dyDescent="0.25">
      <c r="A2306" s="18"/>
      <c r="B2306" s="12"/>
      <c r="C2306" s="12"/>
      <c r="D2306" s="12"/>
      <c r="E2306" s="13"/>
      <c r="F2306" s="18"/>
      <c r="G2306" s="12"/>
      <c r="H2306" s="14">
        <f>IF(OR($B2306="",$E2306=""),"",SUMIFS($E$6:$E2306,$B$6:$B2306,$B2306,$C$6:$C2306,"Crédit")-SUMIFS($E$6:$E2306,$B$6:$B2306,$B2306,$C$6:$C2306,"Remboursement"))</f>
      </c>
    </row>
    <row r="2307" spans="1:8" x14ac:dyDescent="0.25">
      <c r="A2307" s="18"/>
      <c r="B2307" s="12"/>
      <c r="C2307" s="12"/>
      <c r="D2307" s="12"/>
      <c r="E2307" s="13"/>
      <c r="F2307" s="18"/>
      <c r="G2307" s="12"/>
      <c r="H2307" s="14">
        <f>IF(OR($B2307="",$E2307=""),"",SUMIFS($E$6:$E2307,$B$6:$B2307,$B2307,$C$6:$C2307,"Crédit")-SUMIFS($E$6:$E2307,$B$6:$B2307,$B2307,$C$6:$C2307,"Remboursement"))</f>
      </c>
    </row>
    <row r="2308" spans="1:8" x14ac:dyDescent="0.25">
      <c r="A2308" s="18"/>
      <c r="B2308" s="12"/>
      <c r="C2308" s="12"/>
      <c r="D2308" s="12"/>
      <c r="E2308" s="13"/>
      <c r="F2308" s="18"/>
      <c r="G2308" s="12"/>
      <c r="H2308" s="14">
        <f>IF(OR($B2308="",$E2308=""),"",SUMIFS($E$6:$E2308,$B$6:$B2308,$B2308,$C$6:$C2308,"Crédit")-SUMIFS($E$6:$E2308,$B$6:$B2308,$B2308,$C$6:$C2308,"Remboursement"))</f>
      </c>
    </row>
    <row r="2309" spans="1:8" x14ac:dyDescent="0.25">
      <c r="A2309" s="18"/>
      <c r="B2309" s="12"/>
      <c r="C2309" s="12"/>
      <c r="D2309" s="12"/>
      <c r="E2309" s="13"/>
      <c r="F2309" s="18"/>
      <c r="G2309" s="12"/>
      <c r="H2309" s="14">
        <f>IF(OR($B2309="",$E2309=""),"",SUMIFS($E$6:$E2309,$B$6:$B2309,$B2309,$C$6:$C2309,"Crédit")-SUMIFS($E$6:$E2309,$B$6:$B2309,$B2309,$C$6:$C2309,"Remboursement"))</f>
      </c>
    </row>
    <row r="2310" spans="1:8" x14ac:dyDescent="0.25">
      <c r="A2310" s="18"/>
      <c r="B2310" s="12"/>
      <c r="C2310" s="12"/>
      <c r="D2310" s="12"/>
      <c r="E2310" s="13"/>
      <c r="F2310" s="18"/>
      <c r="G2310" s="12"/>
      <c r="H2310" s="14">
        <f>IF(OR($B2310="",$E2310=""),"",SUMIFS($E$6:$E2310,$B$6:$B2310,$B2310,$C$6:$C2310,"Crédit")-SUMIFS($E$6:$E2310,$B$6:$B2310,$B2310,$C$6:$C2310,"Remboursement"))</f>
      </c>
    </row>
    <row r="2311" spans="1:8" x14ac:dyDescent="0.25">
      <c r="A2311" s="18"/>
      <c r="B2311" s="12"/>
      <c r="C2311" s="12"/>
      <c r="D2311" s="12"/>
      <c r="E2311" s="13"/>
      <c r="F2311" s="18"/>
      <c r="G2311" s="12"/>
      <c r="H2311" s="14">
        <f>IF(OR($B2311="",$E2311=""),"",SUMIFS($E$6:$E2311,$B$6:$B2311,$B2311,$C$6:$C2311,"Crédit")-SUMIFS($E$6:$E2311,$B$6:$B2311,$B2311,$C$6:$C2311,"Remboursement"))</f>
      </c>
    </row>
    <row r="2312" spans="1:8" x14ac:dyDescent="0.25">
      <c r="A2312" s="18"/>
      <c r="B2312" s="12"/>
      <c r="C2312" s="12"/>
      <c r="D2312" s="12"/>
      <c r="E2312" s="13"/>
      <c r="F2312" s="18"/>
      <c r="G2312" s="12"/>
      <c r="H2312" s="14">
        <f>IF(OR($B2312="",$E2312=""),"",SUMIFS($E$6:$E2312,$B$6:$B2312,$B2312,$C$6:$C2312,"Crédit")-SUMIFS($E$6:$E2312,$B$6:$B2312,$B2312,$C$6:$C2312,"Remboursement"))</f>
      </c>
    </row>
    <row r="2313" spans="1:8" x14ac:dyDescent="0.25">
      <c r="A2313" s="18"/>
      <c r="B2313" s="12"/>
      <c r="C2313" s="12"/>
      <c r="D2313" s="12"/>
      <c r="E2313" s="13"/>
      <c r="F2313" s="18"/>
      <c r="G2313" s="12"/>
      <c r="H2313" s="14">
        <f>IF(OR($B2313="",$E2313=""),"",SUMIFS($E$6:$E2313,$B$6:$B2313,$B2313,$C$6:$C2313,"Crédit")-SUMIFS($E$6:$E2313,$B$6:$B2313,$B2313,$C$6:$C2313,"Remboursement"))</f>
      </c>
    </row>
    <row r="2314" spans="1:8" x14ac:dyDescent="0.25">
      <c r="A2314" s="18"/>
      <c r="B2314" s="12"/>
      <c r="C2314" s="12"/>
      <c r="D2314" s="12"/>
      <c r="E2314" s="13"/>
      <c r="F2314" s="18"/>
      <c r="G2314" s="12"/>
      <c r="H2314" s="14">
        <f>IF(OR($B2314="",$E2314=""),"",SUMIFS($E$6:$E2314,$B$6:$B2314,$B2314,$C$6:$C2314,"Crédit")-SUMIFS($E$6:$E2314,$B$6:$B2314,$B2314,$C$6:$C2314,"Remboursement"))</f>
      </c>
    </row>
    <row r="2315" spans="1:8" x14ac:dyDescent="0.25">
      <c r="A2315" s="18"/>
      <c r="B2315" s="12"/>
      <c r="C2315" s="12"/>
      <c r="D2315" s="12"/>
      <c r="E2315" s="13"/>
      <c r="F2315" s="18"/>
      <c r="G2315" s="12"/>
      <c r="H2315" s="14">
        <f>IF(OR($B2315="",$E2315=""),"",SUMIFS($E$6:$E2315,$B$6:$B2315,$B2315,$C$6:$C2315,"Crédit")-SUMIFS($E$6:$E2315,$B$6:$B2315,$B2315,$C$6:$C2315,"Remboursement"))</f>
      </c>
    </row>
    <row r="2316" spans="1:8" x14ac:dyDescent="0.25">
      <c r="A2316" s="18"/>
      <c r="B2316" s="12"/>
      <c r="C2316" s="12"/>
      <c r="D2316" s="12"/>
      <c r="E2316" s="13"/>
      <c r="F2316" s="18"/>
      <c r="G2316" s="12"/>
      <c r="H2316" s="14">
        <f>IF(OR($B2316="",$E2316=""),"",SUMIFS($E$6:$E2316,$B$6:$B2316,$B2316,$C$6:$C2316,"Crédit")-SUMIFS($E$6:$E2316,$B$6:$B2316,$B2316,$C$6:$C2316,"Remboursement"))</f>
      </c>
    </row>
    <row r="2317" spans="1:8" x14ac:dyDescent="0.25">
      <c r="A2317" s="18"/>
      <c r="B2317" s="12"/>
      <c r="C2317" s="12"/>
      <c r="D2317" s="12"/>
      <c r="E2317" s="13"/>
      <c r="F2317" s="18"/>
      <c r="G2317" s="12"/>
      <c r="H2317" s="14">
        <f>IF(OR($B2317="",$E2317=""),"",SUMIFS($E$6:$E2317,$B$6:$B2317,$B2317,$C$6:$C2317,"Crédit")-SUMIFS($E$6:$E2317,$B$6:$B2317,$B2317,$C$6:$C2317,"Remboursement"))</f>
      </c>
    </row>
    <row r="2318" spans="1:8" x14ac:dyDescent="0.25">
      <c r="A2318" s="18"/>
      <c r="B2318" s="12"/>
      <c r="C2318" s="12"/>
      <c r="D2318" s="12"/>
      <c r="E2318" s="13"/>
      <c r="F2318" s="18"/>
      <c r="G2318" s="12"/>
      <c r="H2318" s="14">
        <f>IF(OR($B2318="",$E2318=""),"",SUMIFS($E$6:$E2318,$B$6:$B2318,$B2318,$C$6:$C2318,"Crédit")-SUMIFS($E$6:$E2318,$B$6:$B2318,$B2318,$C$6:$C2318,"Remboursement"))</f>
      </c>
    </row>
    <row r="2319" spans="1:8" x14ac:dyDescent="0.25">
      <c r="A2319" s="18"/>
      <c r="B2319" s="12"/>
      <c r="C2319" s="12"/>
      <c r="D2319" s="12"/>
      <c r="E2319" s="13"/>
      <c r="F2319" s="18"/>
      <c r="G2319" s="12"/>
      <c r="H2319" s="14">
        <f>IF(OR($B2319="",$E2319=""),"",SUMIFS($E$6:$E2319,$B$6:$B2319,$B2319,$C$6:$C2319,"Crédit")-SUMIFS($E$6:$E2319,$B$6:$B2319,$B2319,$C$6:$C2319,"Remboursement"))</f>
      </c>
    </row>
    <row r="2320" spans="1:8" x14ac:dyDescent="0.25">
      <c r="A2320" s="18"/>
      <c r="B2320" s="12"/>
      <c r="C2320" s="12"/>
      <c r="D2320" s="12"/>
      <c r="E2320" s="13"/>
      <c r="F2320" s="18"/>
      <c r="G2320" s="12"/>
      <c r="H2320" s="14">
        <f>IF(OR($B2320="",$E2320=""),"",SUMIFS($E$6:$E2320,$B$6:$B2320,$B2320,$C$6:$C2320,"Crédit")-SUMIFS($E$6:$E2320,$B$6:$B2320,$B2320,$C$6:$C2320,"Remboursement"))</f>
      </c>
    </row>
    <row r="2321" spans="1:8" x14ac:dyDescent="0.25">
      <c r="A2321" s="18"/>
      <c r="B2321" s="12"/>
      <c r="C2321" s="12"/>
      <c r="D2321" s="12"/>
      <c r="E2321" s="13"/>
      <c r="F2321" s="18"/>
      <c r="G2321" s="12"/>
      <c r="H2321" s="14">
        <f>IF(OR($B2321="",$E2321=""),"",SUMIFS($E$6:$E2321,$B$6:$B2321,$B2321,$C$6:$C2321,"Crédit")-SUMIFS($E$6:$E2321,$B$6:$B2321,$B2321,$C$6:$C2321,"Remboursement"))</f>
      </c>
    </row>
    <row r="2322" spans="1:8" x14ac:dyDescent="0.25">
      <c r="A2322" s="18"/>
      <c r="B2322" s="12"/>
      <c r="C2322" s="12"/>
      <c r="D2322" s="12"/>
      <c r="E2322" s="13"/>
      <c r="F2322" s="18"/>
      <c r="G2322" s="12"/>
      <c r="H2322" s="14">
        <f>IF(OR($B2322="",$E2322=""),"",SUMIFS($E$6:$E2322,$B$6:$B2322,$B2322,$C$6:$C2322,"Crédit")-SUMIFS($E$6:$E2322,$B$6:$B2322,$B2322,$C$6:$C2322,"Remboursement"))</f>
      </c>
    </row>
    <row r="2323" spans="1:8" x14ac:dyDescent="0.25">
      <c r="A2323" s="18"/>
      <c r="B2323" s="12"/>
      <c r="C2323" s="12"/>
      <c r="D2323" s="12"/>
      <c r="E2323" s="13"/>
      <c r="F2323" s="18"/>
      <c r="G2323" s="12"/>
      <c r="H2323" s="14">
        <f>IF(OR($B2323="",$E2323=""),"",SUMIFS($E$6:$E2323,$B$6:$B2323,$B2323,$C$6:$C2323,"Crédit")-SUMIFS($E$6:$E2323,$B$6:$B2323,$B2323,$C$6:$C2323,"Remboursement"))</f>
      </c>
    </row>
    <row r="2324" spans="1:8" x14ac:dyDescent="0.25">
      <c r="A2324" s="18"/>
      <c r="B2324" s="12"/>
      <c r="C2324" s="12"/>
      <c r="D2324" s="12"/>
      <c r="E2324" s="13"/>
      <c r="F2324" s="18"/>
      <c r="G2324" s="12"/>
      <c r="H2324" s="14">
        <f>IF(OR($B2324="",$E2324=""),"",SUMIFS($E$6:$E2324,$B$6:$B2324,$B2324,$C$6:$C2324,"Crédit")-SUMIFS($E$6:$E2324,$B$6:$B2324,$B2324,$C$6:$C2324,"Remboursement"))</f>
      </c>
    </row>
    <row r="2325" spans="1:8" x14ac:dyDescent="0.25">
      <c r="A2325" s="18"/>
      <c r="B2325" s="12"/>
      <c r="C2325" s="12"/>
      <c r="D2325" s="12"/>
      <c r="E2325" s="13"/>
      <c r="F2325" s="18"/>
      <c r="G2325" s="12"/>
      <c r="H2325" s="14">
        <f>IF(OR($B2325="",$E2325=""),"",SUMIFS($E$6:$E2325,$B$6:$B2325,$B2325,$C$6:$C2325,"Crédit")-SUMIFS($E$6:$E2325,$B$6:$B2325,$B2325,$C$6:$C2325,"Remboursement"))</f>
      </c>
    </row>
    <row r="2326" spans="1:8" x14ac:dyDescent="0.25">
      <c r="A2326" s="18"/>
      <c r="B2326" s="12"/>
      <c r="C2326" s="12"/>
      <c r="D2326" s="12"/>
      <c r="E2326" s="13"/>
      <c r="F2326" s="18"/>
      <c r="G2326" s="12"/>
      <c r="H2326" s="14">
        <f>IF(OR($B2326="",$E2326=""),"",SUMIFS($E$6:$E2326,$B$6:$B2326,$B2326,$C$6:$C2326,"Crédit")-SUMIFS($E$6:$E2326,$B$6:$B2326,$B2326,$C$6:$C2326,"Remboursement"))</f>
      </c>
    </row>
    <row r="2327" spans="1:8" x14ac:dyDescent="0.25">
      <c r="A2327" s="18"/>
      <c r="B2327" s="12"/>
      <c r="C2327" s="12"/>
      <c r="D2327" s="12"/>
      <c r="E2327" s="13"/>
      <c r="F2327" s="18"/>
      <c r="G2327" s="12"/>
      <c r="H2327" s="14">
        <f>IF(OR($B2327="",$E2327=""),"",SUMIFS($E$6:$E2327,$B$6:$B2327,$B2327,$C$6:$C2327,"Crédit")-SUMIFS($E$6:$E2327,$B$6:$B2327,$B2327,$C$6:$C2327,"Remboursement"))</f>
      </c>
    </row>
    <row r="2328" spans="1:8" x14ac:dyDescent="0.25">
      <c r="A2328" s="18"/>
      <c r="B2328" s="12"/>
      <c r="C2328" s="12"/>
      <c r="D2328" s="12"/>
      <c r="E2328" s="13"/>
      <c r="F2328" s="18"/>
      <c r="G2328" s="12"/>
      <c r="H2328" s="14">
        <f>IF(OR($B2328="",$E2328=""),"",SUMIFS($E$6:$E2328,$B$6:$B2328,$B2328,$C$6:$C2328,"Crédit")-SUMIFS($E$6:$E2328,$B$6:$B2328,$B2328,$C$6:$C2328,"Remboursement"))</f>
      </c>
    </row>
    <row r="2329" spans="1:8" x14ac:dyDescent="0.25">
      <c r="A2329" s="18"/>
      <c r="B2329" s="12"/>
      <c r="C2329" s="12"/>
      <c r="D2329" s="12"/>
      <c r="E2329" s="13"/>
      <c r="F2329" s="18"/>
      <c r="G2329" s="12"/>
      <c r="H2329" s="14">
        <f>IF(OR($B2329="",$E2329=""),"",SUMIFS($E$6:$E2329,$B$6:$B2329,$B2329,$C$6:$C2329,"Crédit")-SUMIFS($E$6:$E2329,$B$6:$B2329,$B2329,$C$6:$C2329,"Remboursement"))</f>
      </c>
    </row>
    <row r="2330" spans="1:8" x14ac:dyDescent="0.25">
      <c r="A2330" s="18"/>
      <c r="B2330" s="12"/>
      <c r="C2330" s="12"/>
      <c r="D2330" s="12"/>
      <c r="E2330" s="13"/>
      <c r="F2330" s="18"/>
      <c r="G2330" s="12"/>
      <c r="H2330" s="14">
        <f>IF(OR($B2330="",$E2330=""),"",SUMIFS($E$6:$E2330,$B$6:$B2330,$B2330,$C$6:$C2330,"Crédit")-SUMIFS($E$6:$E2330,$B$6:$B2330,$B2330,$C$6:$C2330,"Remboursement"))</f>
      </c>
    </row>
    <row r="2331" spans="1:8" x14ac:dyDescent="0.25">
      <c r="A2331" s="18"/>
      <c r="B2331" s="12"/>
      <c r="C2331" s="12"/>
      <c r="D2331" s="12"/>
      <c r="E2331" s="13"/>
      <c r="F2331" s="18"/>
      <c r="G2331" s="12"/>
      <c r="H2331" s="14">
        <f>IF(OR($B2331="",$E2331=""),"",SUMIFS($E$6:$E2331,$B$6:$B2331,$B2331,$C$6:$C2331,"Crédit")-SUMIFS($E$6:$E2331,$B$6:$B2331,$B2331,$C$6:$C2331,"Remboursement"))</f>
      </c>
    </row>
    <row r="2332" spans="1:8" x14ac:dyDescent="0.25">
      <c r="A2332" s="18"/>
      <c r="B2332" s="12"/>
      <c r="C2332" s="12"/>
      <c r="D2332" s="12"/>
      <c r="E2332" s="13"/>
      <c r="F2332" s="18"/>
      <c r="G2332" s="12"/>
      <c r="H2332" s="14">
        <f>IF(OR($B2332="",$E2332=""),"",SUMIFS($E$6:$E2332,$B$6:$B2332,$B2332,$C$6:$C2332,"Crédit")-SUMIFS($E$6:$E2332,$B$6:$B2332,$B2332,$C$6:$C2332,"Remboursement"))</f>
      </c>
    </row>
    <row r="2333" spans="1:8" x14ac:dyDescent="0.25">
      <c r="A2333" s="18"/>
      <c r="B2333" s="12"/>
      <c r="C2333" s="12"/>
      <c r="D2333" s="12"/>
      <c r="E2333" s="13"/>
      <c r="F2333" s="18"/>
      <c r="G2333" s="12"/>
      <c r="H2333" s="14">
        <f>IF(OR($B2333="",$E2333=""),"",SUMIFS($E$6:$E2333,$B$6:$B2333,$B2333,$C$6:$C2333,"Crédit")-SUMIFS($E$6:$E2333,$B$6:$B2333,$B2333,$C$6:$C2333,"Remboursement"))</f>
      </c>
    </row>
    <row r="2334" spans="1:8" x14ac:dyDescent="0.25">
      <c r="A2334" s="18"/>
      <c r="B2334" s="12"/>
      <c r="C2334" s="12"/>
      <c r="D2334" s="12"/>
      <c r="E2334" s="13"/>
      <c r="F2334" s="18"/>
      <c r="G2334" s="12"/>
      <c r="H2334" s="14">
        <f>IF(OR($B2334="",$E2334=""),"",SUMIFS($E$6:$E2334,$B$6:$B2334,$B2334,$C$6:$C2334,"Crédit")-SUMIFS($E$6:$E2334,$B$6:$B2334,$B2334,$C$6:$C2334,"Remboursement"))</f>
      </c>
    </row>
    <row r="2335" spans="1:8" x14ac:dyDescent="0.25">
      <c r="A2335" s="18"/>
      <c r="B2335" s="12"/>
      <c r="C2335" s="12"/>
      <c r="D2335" s="12"/>
      <c r="E2335" s="13"/>
      <c r="F2335" s="18"/>
      <c r="G2335" s="12"/>
      <c r="H2335" s="14">
        <f>IF(OR($B2335="",$E2335=""),"",SUMIFS($E$6:$E2335,$B$6:$B2335,$B2335,$C$6:$C2335,"Crédit")-SUMIFS($E$6:$E2335,$B$6:$B2335,$B2335,$C$6:$C2335,"Remboursement"))</f>
      </c>
    </row>
    <row r="2336" spans="1:8" x14ac:dyDescent="0.25">
      <c r="A2336" s="18"/>
      <c r="B2336" s="12"/>
      <c r="C2336" s="12"/>
      <c r="D2336" s="12"/>
      <c r="E2336" s="13"/>
      <c r="F2336" s="18"/>
      <c r="G2336" s="12"/>
      <c r="H2336" s="14">
        <f>IF(OR($B2336="",$E2336=""),"",SUMIFS($E$6:$E2336,$B$6:$B2336,$B2336,$C$6:$C2336,"Crédit")-SUMIFS($E$6:$E2336,$B$6:$B2336,$B2336,$C$6:$C2336,"Remboursement"))</f>
      </c>
    </row>
    <row r="2337" spans="1:8" x14ac:dyDescent="0.25">
      <c r="A2337" s="18"/>
      <c r="B2337" s="12"/>
      <c r="C2337" s="12"/>
      <c r="D2337" s="12"/>
      <c r="E2337" s="13"/>
      <c r="F2337" s="18"/>
      <c r="G2337" s="12"/>
      <c r="H2337" s="14">
        <f>IF(OR($B2337="",$E2337=""),"",SUMIFS($E$6:$E2337,$B$6:$B2337,$B2337,$C$6:$C2337,"Crédit")-SUMIFS($E$6:$E2337,$B$6:$B2337,$B2337,$C$6:$C2337,"Remboursement"))</f>
      </c>
    </row>
    <row r="2338" spans="1:8" x14ac:dyDescent="0.25">
      <c r="A2338" s="18"/>
      <c r="B2338" s="12"/>
      <c r="C2338" s="12"/>
      <c r="D2338" s="12"/>
      <c r="E2338" s="13"/>
      <c r="F2338" s="18"/>
      <c r="G2338" s="12"/>
      <c r="H2338" s="14">
        <f>IF(OR($B2338="",$E2338=""),"",SUMIFS($E$6:$E2338,$B$6:$B2338,$B2338,$C$6:$C2338,"Crédit")-SUMIFS($E$6:$E2338,$B$6:$B2338,$B2338,$C$6:$C2338,"Remboursement"))</f>
      </c>
    </row>
    <row r="2339" spans="1:8" x14ac:dyDescent="0.25">
      <c r="A2339" s="18"/>
      <c r="B2339" s="12"/>
      <c r="C2339" s="12"/>
      <c r="D2339" s="12"/>
      <c r="E2339" s="13"/>
      <c r="F2339" s="18"/>
      <c r="G2339" s="12"/>
      <c r="H2339" s="14">
        <f>IF(OR($B2339="",$E2339=""),"",SUMIFS($E$6:$E2339,$B$6:$B2339,$B2339,$C$6:$C2339,"Crédit")-SUMIFS($E$6:$E2339,$B$6:$B2339,$B2339,$C$6:$C2339,"Remboursement"))</f>
      </c>
    </row>
    <row r="2340" spans="1:8" x14ac:dyDescent="0.25">
      <c r="A2340" s="18"/>
      <c r="B2340" s="12"/>
      <c r="C2340" s="12"/>
      <c r="D2340" s="12"/>
      <c r="E2340" s="13"/>
      <c r="F2340" s="18"/>
      <c r="G2340" s="12"/>
      <c r="H2340" s="14">
        <f>IF(OR($B2340="",$E2340=""),"",SUMIFS($E$6:$E2340,$B$6:$B2340,$B2340,$C$6:$C2340,"Crédit")-SUMIFS($E$6:$E2340,$B$6:$B2340,$B2340,$C$6:$C2340,"Remboursement"))</f>
      </c>
    </row>
    <row r="2341" spans="1:8" x14ac:dyDescent="0.25">
      <c r="A2341" s="18"/>
      <c r="B2341" s="12"/>
      <c r="C2341" s="12"/>
      <c r="D2341" s="12"/>
      <c r="E2341" s="13"/>
      <c r="F2341" s="18"/>
      <c r="G2341" s="12"/>
      <c r="H2341" s="14">
        <f>IF(OR($B2341="",$E2341=""),"",SUMIFS($E$6:$E2341,$B$6:$B2341,$B2341,$C$6:$C2341,"Crédit")-SUMIFS($E$6:$E2341,$B$6:$B2341,$B2341,$C$6:$C2341,"Remboursement"))</f>
      </c>
    </row>
    <row r="2342" spans="1:8" x14ac:dyDescent="0.25">
      <c r="A2342" s="18"/>
      <c r="B2342" s="12"/>
      <c r="C2342" s="12"/>
      <c r="D2342" s="12"/>
      <c r="E2342" s="13"/>
      <c r="F2342" s="18"/>
      <c r="G2342" s="12"/>
      <c r="H2342" s="14">
        <f>IF(OR($B2342="",$E2342=""),"",SUMIFS($E$6:$E2342,$B$6:$B2342,$B2342,$C$6:$C2342,"Crédit")-SUMIFS($E$6:$E2342,$B$6:$B2342,$B2342,$C$6:$C2342,"Remboursement"))</f>
      </c>
    </row>
    <row r="2343" spans="1:8" x14ac:dyDescent="0.25">
      <c r="A2343" s="18"/>
      <c r="B2343" s="12"/>
      <c r="C2343" s="12"/>
      <c r="D2343" s="12"/>
      <c r="E2343" s="13"/>
      <c r="F2343" s="18"/>
      <c r="G2343" s="12"/>
      <c r="H2343" s="14">
        <f>IF(OR($B2343="",$E2343=""),"",SUMIFS($E$6:$E2343,$B$6:$B2343,$B2343,$C$6:$C2343,"Crédit")-SUMIFS($E$6:$E2343,$B$6:$B2343,$B2343,$C$6:$C2343,"Remboursement"))</f>
      </c>
    </row>
    <row r="2344" spans="1:8" x14ac:dyDescent="0.25">
      <c r="A2344" s="18"/>
      <c r="B2344" s="12"/>
      <c r="C2344" s="12"/>
      <c r="D2344" s="12"/>
      <c r="E2344" s="13"/>
      <c r="F2344" s="18"/>
      <c r="G2344" s="12"/>
      <c r="H2344" s="14">
        <f>IF(OR($B2344="",$E2344=""),"",SUMIFS($E$6:$E2344,$B$6:$B2344,$B2344,$C$6:$C2344,"Crédit")-SUMIFS($E$6:$E2344,$B$6:$B2344,$B2344,$C$6:$C2344,"Remboursement"))</f>
      </c>
    </row>
    <row r="2345" spans="1:8" x14ac:dyDescent="0.25">
      <c r="A2345" s="18"/>
      <c r="B2345" s="12"/>
      <c r="C2345" s="12"/>
      <c r="D2345" s="12"/>
      <c r="E2345" s="13"/>
      <c r="F2345" s="18"/>
      <c r="G2345" s="12"/>
      <c r="H2345" s="14">
        <f>IF(OR($B2345="",$E2345=""),"",SUMIFS($E$6:$E2345,$B$6:$B2345,$B2345,$C$6:$C2345,"Crédit")-SUMIFS($E$6:$E2345,$B$6:$B2345,$B2345,$C$6:$C2345,"Remboursement"))</f>
      </c>
    </row>
    <row r="2346" spans="1:8" x14ac:dyDescent="0.25">
      <c r="A2346" s="18"/>
      <c r="B2346" s="12"/>
      <c r="C2346" s="12"/>
      <c r="D2346" s="12"/>
      <c r="E2346" s="13"/>
      <c r="F2346" s="18"/>
      <c r="G2346" s="12"/>
      <c r="H2346" s="14">
        <f>IF(OR($B2346="",$E2346=""),"",SUMIFS($E$6:$E2346,$B$6:$B2346,$B2346,$C$6:$C2346,"Crédit")-SUMIFS($E$6:$E2346,$B$6:$B2346,$B2346,$C$6:$C2346,"Remboursement"))</f>
      </c>
    </row>
    <row r="2347" spans="1:8" x14ac:dyDescent="0.25">
      <c r="A2347" s="18"/>
      <c r="B2347" s="12"/>
      <c r="C2347" s="12"/>
      <c r="D2347" s="12"/>
      <c r="E2347" s="13"/>
      <c r="F2347" s="18"/>
      <c r="G2347" s="12"/>
      <c r="H2347" s="14">
        <f>IF(OR($B2347="",$E2347=""),"",SUMIFS($E$6:$E2347,$B$6:$B2347,$B2347,$C$6:$C2347,"Crédit")-SUMIFS($E$6:$E2347,$B$6:$B2347,$B2347,$C$6:$C2347,"Remboursement"))</f>
      </c>
    </row>
    <row r="2348" spans="1:8" x14ac:dyDescent="0.25">
      <c r="A2348" s="18"/>
      <c r="B2348" s="12"/>
      <c r="C2348" s="12"/>
      <c r="D2348" s="12"/>
      <c r="E2348" s="13"/>
      <c r="F2348" s="18"/>
      <c r="G2348" s="12"/>
      <c r="H2348" s="14">
        <f>IF(OR($B2348="",$E2348=""),"",SUMIFS($E$6:$E2348,$B$6:$B2348,$B2348,$C$6:$C2348,"Crédit")-SUMIFS($E$6:$E2348,$B$6:$B2348,$B2348,$C$6:$C2348,"Remboursement"))</f>
      </c>
    </row>
    <row r="2349" spans="1:8" x14ac:dyDescent="0.25">
      <c r="A2349" s="18"/>
      <c r="B2349" s="12"/>
      <c r="C2349" s="12"/>
      <c r="D2349" s="12"/>
      <c r="E2349" s="13"/>
      <c r="F2349" s="18"/>
      <c r="G2349" s="12"/>
      <c r="H2349" s="14">
        <f>IF(OR($B2349="",$E2349=""),"",SUMIFS($E$6:$E2349,$B$6:$B2349,$B2349,$C$6:$C2349,"Crédit")-SUMIFS($E$6:$E2349,$B$6:$B2349,$B2349,$C$6:$C2349,"Remboursement"))</f>
      </c>
    </row>
    <row r="2350" spans="1:8" x14ac:dyDescent="0.25">
      <c r="A2350" s="18"/>
      <c r="B2350" s="12"/>
      <c r="C2350" s="12"/>
      <c r="D2350" s="12"/>
      <c r="E2350" s="13"/>
      <c r="F2350" s="18"/>
      <c r="G2350" s="12"/>
      <c r="H2350" s="14">
        <f>IF(OR($B2350="",$E2350=""),"",SUMIFS($E$6:$E2350,$B$6:$B2350,$B2350,$C$6:$C2350,"Crédit")-SUMIFS($E$6:$E2350,$B$6:$B2350,$B2350,$C$6:$C2350,"Remboursement"))</f>
      </c>
    </row>
    <row r="2351" spans="1:8" x14ac:dyDescent="0.25">
      <c r="A2351" s="18"/>
      <c r="B2351" s="12"/>
      <c r="C2351" s="12"/>
      <c r="D2351" s="12"/>
      <c r="E2351" s="13"/>
      <c r="F2351" s="18"/>
      <c r="G2351" s="12"/>
      <c r="H2351" s="14">
        <f>IF(OR($B2351="",$E2351=""),"",SUMIFS($E$6:$E2351,$B$6:$B2351,$B2351,$C$6:$C2351,"Crédit")-SUMIFS($E$6:$E2351,$B$6:$B2351,$B2351,$C$6:$C2351,"Remboursement"))</f>
      </c>
    </row>
    <row r="2352" spans="1:8" x14ac:dyDescent="0.25">
      <c r="A2352" s="18"/>
      <c r="B2352" s="12"/>
      <c r="C2352" s="12"/>
      <c r="D2352" s="12"/>
      <c r="E2352" s="13"/>
      <c r="F2352" s="18"/>
      <c r="G2352" s="12"/>
      <c r="H2352" s="14">
        <f>IF(OR($B2352="",$E2352=""),"",SUMIFS($E$6:$E2352,$B$6:$B2352,$B2352,$C$6:$C2352,"Crédit")-SUMIFS($E$6:$E2352,$B$6:$B2352,$B2352,$C$6:$C2352,"Remboursement"))</f>
      </c>
    </row>
    <row r="2353" spans="1:8" x14ac:dyDescent="0.25">
      <c r="A2353" s="18"/>
      <c r="B2353" s="12"/>
      <c r="C2353" s="12"/>
      <c r="D2353" s="12"/>
      <c r="E2353" s="13"/>
      <c r="F2353" s="18"/>
      <c r="G2353" s="12"/>
      <c r="H2353" s="14">
        <f>IF(OR($B2353="",$E2353=""),"",SUMIFS($E$6:$E2353,$B$6:$B2353,$B2353,$C$6:$C2353,"Crédit")-SUMIFS($E$6:$E2353,$B$6:$B2353,$B2353,$C$6:$C2353,"Remboursement"))</f>
      </c>
    </row>
    <row r="2354" spans="1:8" x14ac:dyDescent="0.25">
      <c r="A2354" s="18"/>
      <c r="B2354" s="12"/>
      <c r="C2354" s="12"/>
      <c r="D2354" s="12"/>
      <c r="E2354" s="13"/>
      <c r="F2354" s="18"/>
      <c r="G2354" s="12"/>
      <c r="H2354" s="14">
        <f>IF(OR($B2354="",$E2354=""),"",SUMIFS($E$6:$E2354,$B$6:$B2354,$B2354,$C$6:$C2354,"Crédit")-SUMIFS($E$6:$E2354,$B$6:$B2354,$B2354,$C$6:$C2354,"Remboursement"))</f>
      </c>
    </row>
    <row r="2355" spans="1:8" x14ac:dyDescent="0.25">
      <c r="A2355" s="18"/>
      <c r="B2355" s="12"/>
      <c r="C2355" s="12"/>
      <c r="D2355" s="12"/>
      <c r="E2355" s="13"/>
      <c r="F2355" s="18"/>
      <c r="G2355" s="12"/>
      <c r="H2355" s="14">
        <f>IF(OR($B2355="",$E2355=""),"",SUMIFS($E$6:$E2355,$B$6:$B2355,$B2355,$C$6:$C2355,"Crédit")-SUMIFS($E$6:$E2355,$B$6:$B2355,$B2355,$C$6:$C2355,"Remboursement"))</f>
      </c>
    </row>
    <row r="2356" spans="1:8" x14ac:dyDescent="0.25">
      <c r="A2356" s="18"/>
      <c r="B2356" s="12"/>
      <c r="C2356" s="12"/>
      <c r="D2356" s="12"/>
      <c r="E2356" s="13"/>
      <c r="F2356" s="18"/>
      <c r="G2356" s="12"/>
      <c r="H2356" s="14">
        <f>IF(OR($B2356="",$E2356=""),"",SUMIFS($E$6:$E2356,$B$6:$B2356,$B2356,$C$6:$C2356,"Crédit")-SUMIFS($E$6:$E2356,$B$6:$B2356,$B2356,$C$6:$C2356,"Remboursement"))</f>
      </c>
    </row>
    <row r="2357" spans="1:8" x14ac:dyDescent="0.25">
      <c r="A2357" s="18"/>
      <c r="B2357" s="12"/>
      <c r="C2357" s="12"/>
      <c r="D2357" s="12"/>
      <c r="E2357" s="13"/>
      <c r="F2357" s="18"/>
      <c r="G2357" s="12"/>
      <c r="H2357" s="14">
        <f>IF(OR($B2357="",$E2357=""),"",SUMIFS($E$6:$E2357,$B$6:$B2357,$B2357,$C$6:$C2357,"Crédit")-SUMIFS($E$6:$E2357,$B$6:$B2357,$B2357,$C$6:$C2357,"Remboursement"))</f>
      </c>
    </row>
    <row r="2358" spans="1:8" x14ac:dyDescent="0.25">
      <c r="A2358" s="18"/>
      <c r="B2358" s="12"/>
      <c r="C2358" s="12"/>
      <c r="D2358" s="12"/>
      <c r="E2358" s="13"/>
      <c r="F2358" s="18"/>
      <c r="G2358" s="12"/>
      <c r="H2358" s="14">
        <f>IF(OR($B2358="",$E2358=""),"",SUMIFS($E$6:$E2358,$B$6:$B2358,$B2358,$C$6:$C2358,"Crédit")-SUMIFS($E$6:$E2358,$B$6:$B2358,$B2358,$C$6:$C2358,"Remboursement"))</f>
      </c>
    </row>
    <row r="2359" spans="1:8" x14ac:dyDescent="0.25">
      <c r="A2359" s="18"/>
      <c r="B2359" s="12"/>
      <c r="C2359" s="12"/>
      <c r="D2359" s="12"/>
      <c r="E2359" s="13"/>
      <c r="F2359" s="18"/>
      <c r="G2359" s="12"/>
      <c r="H2359" s="14">
        <f>IF(OR($B2359="",$E2359=""),"",SUMIFS($E$6:$E2359,$B$6:$B2359,$B2359,$C$6:$C2359,"Crédit")-SUMIFS($E$6:$E2359,$B$6:$B2359,$B2359,$C$6:$C2359,"Remboursement"))</f>
      </c>
    </row>
    <row r="2360" spans="1:8" x14ac:dyDescent="0.25">
      <c r="A2360" s="18"/>
      <c r="B2360" s="12"/>
      <c r="C2360" s="12"/>
      <c r="D2360" s="12"/>
      <c r="E2360" s="13"/>
      <c r="F2360" s="18"/>
      <c r="G2360" s="12"/>
      <c r="H2360" s="14">
        <f>IF(OR($B2360="",$E2360=""),"",SUMIFS($E$6:$E2360,$B$6:$B2360,$B2360,$C$6:$C2360,"Crédit")-SUMIFS($E$6:$E2360,$B$6:$B2360,$B2360,$C$6:$C2360,"Remboursement"))</f>
      </c>
    </row>
    <row r="2361" spans="1:8" x14ac:dyDescent="0.25">
      <c r="A2361" s="18"/>
      <c r="B2361" s="12"/>
      <c r="C2361" s="12"/>
      <c r="D2361" s="12"/>
      <c r="E2361" s="13"/>
      <c r="F2361" s="18"/>
      <c r="G2361" s="12"/>
      <c r="H2361" s="14">
        <f>IF(OR($B2361="",$E2361=""),"",SUMIFS($E$6:$E2361,$B$6:$B2361,$B2361,$C$6:$C2361,"Crédit")-SUMIFS($E$6:$E2361,$B$6:$B2361,$B2361,$C$6:$C2361,"Remboursement"))</f>
      </c>
    </row>
    <row r="2362" spans="1:8" x14ac:dyDescent="0.25">
      <c r="A2362" s="18"/>
      <c r="B2362" s="12"/>
      <c r="C2362" s="12"/>
      <c r="D2362" s="12"/>
      <c r="E2362" s="13"/>
      <c r="F2362" s="18"/>
      <c r="G2362" s="12"/>
      <c r="H2362" s="14">
        <f>IF(OR($B2362="",$E2362=""),"",SUMIFS($E$6:$E2362,$B$6:$B2362,$B2362,$C$6:$C2362,"Crédit")-SUMIFS($E$6:$E2362,$B$6:$B2362,$B2362,$C$6:$C2362,"Remboursement"))</f>
      </c>
    </row>
    <row r="2363" spans="1:8" x14ac:dyDescent="0.25">
      <c r="A2363" s="18"/>
      <c r="B2363" s="12"/>
      <c r="C2363" s="12"/>
      <c r="D2363" s="12"/>
      <c r="E2363" s="13"/>
      <c r="F2363" s="18"/>
      <c r="G2363" s="12"/>
      <c r="H2363" s="14">
        <f>IF(OR($B2363="",$E2363=""),"",SUMIFS($E$6:$E2363,$B$6:$B2363,$B2363,$C$6:$C2363,"Crédit")-SUMIFS($E$6:$E2363,$B$6:$B2363,$B2363,$C$6:$C2363,"Remboursement"))</f>
      </c>
    </row>
    <row r="2364" spans="1:8" x14ac:dyDescent="0.25">
      <c r="A2364" s="18"/>
      <c r="B2364" s="12"/>
      <c r="C2364" s="12"/>
      <c r="D2364" s="12"/>
      <c r="E2364" s="13"/>
      <c r="F2364" s="18"/>
      <c r="G2364" s="12"/>
      <c r="H2364" s="14">
        <f>IF(OR($B2364="",$E2364=""),"",SUMIFS($E$6:$E2364,$B$6:$B2364,$B2364,$C$6:$C2364,"Crédit")-SUMIFS($E$6:$E2364,$B$6:$B2364,$B2364,$C$6:$C2364,"Remboursement"))</f>
      </c>
    </row>
    <row r="2365" spans="1:8" x14ac:dyDescent="0.25">
      <c r="A2365" s="18"/>
      <c r="B2365" s="12"/>
      <c r="C2365" s="12"/>
      <c r="D2365" s="12"/>
      <c r="E2365" s="13"/>
      <c r="F2365" s="18"/>
      <c r="G2365" s="12"/>
      <c r="H2365" s="14">
        <f>IF(OR($B2365="",$E2365=""),"",SUMIFS($E$6:$E2365,$B$6:$B2365,$B2365,$C$6:$C2365,"Crédit")-SUMIFS($E$6:$E2365,$B$6:$B2365,$B2365,$C$6:$C2365,"Remboursement"))</f>
      </c>
    </row>
    <row r="2366" spans="1:8" x14ac:dyDescent="0.25">
      <c r="A2366" s="18"/>
      <c r="B2366" s="12"/>
      <c r="C2366" s="12"/>
      <c r="D2366" s="12"/>
      <c r="E2366" s="13"/>
      <c r="F2366" s="18"/>
      <c r="G2366" s="12"/>
      <c r="H2366" s="14">
        <f>IF(OR($B2366="",$E2366=""),"",SUMIFS($E$6:$E2366,$B$6:$B2366,$B2366,$C$6:$C2366,"Crédit")-SUMIFS($E$6:$E2366,$B$6:$B2366,$B2366,$C$6:$C2366,"Remboursement"))</f>
      </c>
    </row>
    <row r="2367" spans="1:8" x14ac:dyDescent="0.25">
      <c r="A2367" s="18"/>
      <c r="B2367" s="12"/>
      <c r="C2367" s="12"/>
      <c r="D2367" s="12"/>
      <c r="E2367" s="13"/>
      <c r="F2367" s="18"/>
      <c r="G2367" s="12"/>
      <c r="H2367" s="14">
        <f>IF(OR($B2367="",$E2367=""),"",SUMIFS($E$6:$E2367,$B$6:$B2367,$B2367,$C$6:$C2367,"Crédit")-SUMIFS($E$6:$E2367,$B$6:$B2367,$B2367,$C$6:$C2367,"Remboursement"))</f>
      </c>
    </row>
    <row r="2368" spans="1:8" x14ac:dyDescent="0.25">
      <c r="A2368" s="18"/>
      <c r="B2368" s="12"/>
      <c r="C2368" s="12"/>
      <c r="D2368" s="12"/>
      <c r="E2368" s="13"/>
      <c r="F2368" s="18"/>
      <c r="G2368" s="12"/>
      <c r="H2368" s="14">
        <f>IF(OR($B2368="",$E2368=""),"",SUMIFS($E$6:$E2368,$B$6:$B2368,$B2368,$C$6:$C2368,"Crédit")-SUMIFS($E$6:$E2368,$B$6:$B2368,$B2368,$C$6:$C2368,"Remboursement"))</f>
      </c>
    </row>
    <row r="2369" spans="1:8" x14ac:dyDescent="0.25">
      <c r="A2369" s="18"/>
      <c r="B2369" s="12"/>
      <c r="C2369" s="12"/>
      <c r="D2369" s="12"/>
      <c r="E2369" s="13"/>
      <c r="F2369" s="18"/>
      <c r="G2369" s="12"/>
      <c r="H2369" s="14">
        <f>IF(OR($B2369="",$E2369=""),"",SUMIFS($E$6:$E2369,$B$6:$B2369,$B2369,$C$6:$C2369,"Crédit")-SUMIFS($E$6:$E2369,$B$6:$B2369,$B2369,$C$6:$C2369,"Remboursement"))</f>
      </c>
    </row>
    <row r="2370" spans="1:8" x14ac:dyDescent="0.25">
      <c r="A2370" s="18"/>
      <c r="B2370" s="12"/>
      <c r="C2370" s="12"/>
      <c r="D2370" s="12"/>
      <c r="E2370" s="13"/>
      <c r="F2370" s="18"/>
      <c r="G2370" s="12"/>
      <c r="H2370" s="14">
        <f>IF(OR($B2370="",$E2370=""),"",SUMIFS($E$6:$E2370,$B$6:$B2370,$B2370,$C$6:$C2370,"Crédit")-SUMIFS($E$6:$E2370,$B$6:$B2370,$B2370,$C$6:$C2370,"Remboursement"))</f>
      </c>
    </row>
    <row r="2371" spans="1:8" x14ac:dyDescent="0.25">
      <c r="A2371" s="18"/>
      <c r="B2371" s="12"/>
      <c r="C2371" s="12"/>
      <c r="D2371" s="12"/>
      <c r="E2371" s="13"/>
      <c r="F2371" s="18"/>
      <c r="G2371" s="12"/>
      <c r="H2371" s="14">
        <f>IF(OR($B2371="",$E2371=""),"",SUMIFS($E$6:$E2371,$B$6:$B2371,$B2371,$C$6:$C2371,"Crédit")-SUMIFS($E$6:$E2371,$B$6:$B2371,$B2371,$C$6:$C2371,"Remboursement"))</f>
      </c>
    </row>
    <row r="2372" spans="1:8" x14ac:dyDescent="0.25">
      <c r="A2372" s="18"/>
      <c r="B2372" s="12"/>
      <c r="C2372" s="12"/>
      <c r="D2372" s="12"/>
      <c r="E2372" s="13"/>
      <c r="F2372" s="18"/>
      <c r="G2372" s="12"/>
      <c r="H2372" s="14">
        <f>IF(OR($B2372="",$E2372=""),"",SUMIFS($E$6:$E2372,$B$6:$B2372,$B2372,$C$6:$C2372,"Crédit")-SUMIFS($E$6:$E2372,$B$6:$B2372,$B2372,$C$6:$C2372,"Remboursement"))</f>
      </c>
    </row>
    <row r="2373" spans="1:8" x14ac:dyDescent="0.25">
      <c r="A2373" s="18"/>
      <c r="B2373" s="12"/>
      <c r="C2373" s="12"/>
      <c r="D2373" s="12"/>
      <c r="E2373" s="13"/>
      <c r="F2373" s="18"/>
      <c r="G2373" s="12"/>
      <c r="H2373" s="14">
        <f>IF(OR($B2373="",$E2373=""),"",SUMIFS($E$6:$E2373,$B$6:$B2373,$B2373,$C$6:$C2373,"Crédit")-SUMIFS($E$6:$E2373,$B$6:$B2373,$B2373,$C$6:$C2373,"Remboursement"))</f>
      </c>
    </row>
    <row r="2374" spans="1:8" x14ac:dyDescent="0.25">
      <c r="A2374" s="18"/>
      <c r="B2374" s="12"/>
      <c r="C2374" s="12"/>
      <c r="D2374" s="12"/>
      <c r="E2374" s="13"/>
      <c r="F2374" s="18"/>
      <c r="G2374" s="12"/>
      <c r="H2374" s="14">
        <f>IF(OR($B2374="",$E2374=""),"",SUMIFS($E$6:$E2374,$B$6:$B2374,$B2374,$C$6:$C2374,"Crédit")-SUMIFS($E$6:$E2374,$B$6:$B2374,$B2374,$C$6:$C2374,"Remboursement"))</f>
      </c>
    </row>
    <row r="2375" spans="1:8" x14ac:dyDescent="0.25">
      <c r="A2375" s="18"/>
      <c r="B2375" s="12"/>
      <c r="C2375" s="12"/>
      <c r="D2375" s="12"/>
      <c r="E2375" s="13"/>
      <c r="F2375" s="18"/>
      <c r="G2375" s="12"/>
      <c r="H2375" s="14">
        <f>IF(OR($B2375="",$E2375=""),"",SUMIFS($E$6:$E2375,$B$6:$B2375,$B2375,$C$6:$C2375,"Crédit")-SUMIFS($E$6:$E2375,$B$6:$B2375,$B2375,$C$6:$C2375,"Remboursement"))</f>
      </c>
    </row>
    <row r="2376" spans="1:8" x14ac:dyDescent="0.25">
      <c r="A2376" s="18"/>
      <c r="B2376" s="12"/>
      <c r="C2376" s="12"/>
      <c r="D2376" s="12"/>
      <c r="E2376" s="13"/>
      <c r="F2376" s="18"/>
      <c r="G2376" s="12"/>
      <c r="H2376" s="14">
        <f>IF(OR($B2376="",$E2376=""),"",SUMIFS($E$6:$E2376,$B$6:$B2376,$B2376,$C$6:$C2376,"Crédit")-SUMIFS($E$6:$E2376,$B$6:$B2376,$B2376,$C$6:$C2376,"Remboursement"))</f>
      </c>
    </row>
    <row r="2377" spans="1:8" x14ac:dyDescent="0.25">
      <c r="A2377" s="18"/>
      <c r="B2377" s="12"/>
      <c r="C2377" s="12"/>
      <c r="D2377" s="12"/>
      <c r="E2377" s="13"/>
      <c r="F2377" s="18"/>
      <c r="G2377" s="12"/>
      <c r="H2377" s="14">
        <f>IF(OR($B2377="",$E2377=""),"",SUMIFS($E$6:$E2377,$B$6:$B2377,$B2377,$C$6:$C2377,"Crédit")-SUMIFS($E$6:$E2377,$B$6:$B2377,$B2377,$C$6:$C2377,"Remboursement"))</f>
      </c>
    </row>
    <row r="2378" spans="1:8" x14ac:dyDescent="0.25">
      <c r="A2378" s="18"/>
      <c r="B2378" s="12"/>
      <c r="C2378" s="12"/>
      <c r="D2378" s="12"/>
      <c r="E2378" s="13"/>
      <c r="F2378" s="18"/>
      <c r="G2378" s="12"/>
      <c r="H2378" s="14">
        <f>IF(OR($B2378="",$E2378=""),"",SUMIFS($E$6:$E2378,$B$6:$B2378,$B2378,$C$6:$C2378,"Crédit")-SUMIFS($E$6:$E2378,$B$6:$B2378,$B2378,$C$6:$C2378,"Remboursement"))</f>
      </c>
    </row>
    <row r="2379" spans="1:8" x14ac:dyDescent="0.25">
      <c r="A2379" s="18"/>
      <c r="B2379" s="12"/>
      <c r="C2379" s="12"/>
      <c r="D2379" s="12"/>
      <c r="E2379" s="13"/>
      <c r="F2379" s="18"/>
      <c r="G2379" s="12"/>
      <c r="H2379" s="14">
        <f>IF(OR($B2379="",$E2379=""),"",SUMIFS($E$6:$E2379,$B$6:$B2379,$B2379,$C$6:$C2379,"Crédit")-SUMIFS($E$6:$E2379,$B$6:$B2379,$B2379,$C$6:$C2379,"Remboursement"))</f>
      </c>
    </row>
    <row r="2380" spans="1:8" x14ac:dyDescent="0.25">
      <c r="A2380" s="18"/>
      <c r="B2380" s="12"/>
      <c r="C2380" s="12"/>
      <c r="D2380" s="12"/>
      <c r="E2380" s="13"/>
      <c r="F2380" s="18"/>
      <c r="G2380" s="12"/>
      <c r="H2380" s="14">
        <f>IF(OR($B2380="",$E2380=""),"",SUMIFS($E$6:$E2380,$B$6:$B2380,$B2380,$C$6:$C2380,"Crédit")-SUMIFS($E$6:$E2380,$B$6:$B2380,$B2380,$C$6:$C2380,"Remboursement"))</f>
      </c>
    </row>
    <row r="2381" spans="1:8" x14ac:dyDescent="0.25">
      <c r="A2381" s="18"/>
      <c r="B2381" s="12"/>
      <c r="C2381" s="12"/>
      <c r="D2381" s="12"/>
      <c r="E2381" s="13"/>
      <c r="F2381" s="18"/>
      <c r="G2381" s="12"/>
      <c r="H2381" s="14">
        <f>IF(OR($B2381="",$E2381=""),"",SUMIFS($E$6:$E2381,$B$6:$B2381,$B2381,$C$6:$C2381,"Crédit")-SUMIFS($E$6:$E2381,$B$6:$B2381,$B2381,$C$6:$C2381,"Remboursement"))</f>
      </c>
    </row>
    <row r="2382" spans="1:8" x14ac:dyDescent="0.25">
      <c r="A2382" s="18"/>
      <c r="B2382" s="12"/>
      <c r="C2382" s="12"/>
      <c r="D2382" s="12"/>
      <c r="E2382" s="13"/>
      <c r="F2382" s="18"/>
      <c r="G2382" s="12"/>
      <c r="H2382" s="14">
        <f>IF(OR($B2382="",$E2382=""),"",SUMIFS($E$6:$E2382,$B$6:$B2382,$B2382,$C$6:$C2382,"Crédit")-SUMIFS($E$6:$E2382,$B$6:$B2382,$B2382,$C$6:$C2382,"Remboursement"))</f>
      </c>
    </row>
    <row r="2383" spans="1:8" x14ac:dyDescent="0.25">
      <c r="A2383" s="18"/>
      <c r="B2383" s="12"/>
      <c r="C2383" s="12"/>
      <c r="D2383" s="12"/>
      <c r="E2383" s="13"/>
      <c r="F2383" s="18"/>
      <c r="G2383" s="12"/>
      <c r="H2383" s="14">
        <f>IF(OR($B2383="",$E2383=""),"",SUMIFS($E$6:$E2383,$B$6:$B2383,$B2383,$C$6:$C2383,"Crédit")-SUMIFS($E$6:$E2383,$B$6:$B2383,$B2383,$C$6:$C2383,"Remboursement"))</f>
      </c>
    </row>
    <row r="2384" spans="1:8" x14ac:dyDescent="0.25">
      <c r="A2384" s="18"/>
      <c r="B2384" s="12"/>
      <c r="C2384" s="12"/>
      <c r="D2384" s="12"/>
      <c r="E2384" s="13"/>
      <c r="F2384" s="18"/>
      <c r="G2384" s="12"/>
      <c r="H2384" s="14">
        <f>IF(OR($B2384="",$E2384=""),"",SUMIFS($E$6:$E2384,$B$6:$B2384,$B2384,$C$6:$C2384,"Crédit")-SUMIFS($E$6:$E2384,$B$6:$B2384,$B2384,$C$6:$C2384,"Remboursement"))</f>
      </c>
    </row>
    <row r="2385" spans="1:8" x14ac:dyDescent="0.25">
      <c r="A2385" s="18"/>
      <c r="B2385" s="12"/>
      <c r="C2385" s="12"/>
      <c r="D2385" s="12"/>
      <c r="E2385" s="13"/>
      <c r="F2385" s="18"/>
      <c r="G2385" s="12"/>
      <c r="H2385" s="14">
        <f>IF(OR($B2385="",$E2385=""),"",SUMIFS($E$6:$E2385,$B$6:$B2385,$B2385,$C$6:$C2385,"Crédit")-SUMIFS($E$6:$E2385,$B$6:$B2385,$B2385,$C$6:$C2385,"Remboursement"))</f>
      </c>
    </row>
    <row r="2386" spans="1:8" x14ac:dyDescent="0.25">
      <c r="A2386" s="18"/>
      <c r="B2386" s="12"/>
      <c r="C2386" s="12"/>
      <c r="D2386" s="12"/>
      <c r="E2386" s="13"/>
      <c r="F2386" s="18"/>
      <c r="G2386" s="12"/>
      <c r="H2386" s="14">
        <f>IF(OR($B2386="",$E2386=""),"",SUMIFS($E$6:$E2386,$B$6:$B2386,$B2386,$C$6:$C2386,"Crédit")-SUMIFS($E$6:$E2386,$B$6:$B2386,$B2386,$C$6:$C2386,"Remboursement"))</f>
      </c>
    </row>
    <row r="2387" spans="1:8" x14ac:dyDescent="0.25">
      <c r="A2387" s="18"/>
      <c r="B2387" s="12"/>
      <c r="C2387" s="12"/>
      <c r="D2387" s="12"/>
      <c r="E2387" s="13"/>
      <c r="F2387" s="18"/>
      <c r="G2387" s="12"/>
      <c r="H2387" s="14">
        <f>IF(OR($B2387="",$E2387=""),"",SUMIFS($E$6:$E2387,$B$6:$B2387,$B2387,$C$6:$C2387,"Crédit")-SUMIFS($E$6:$E2387,$B$6:$B2387,$B2387,$C$6:$C2387,"Remboursement"))</f>
      </c>
    </row>
    <row r="2388" spans="1:8" x14ac:dyDescent="0.25">
      <c r="A2388" s="18"/>
      <c r="B2388" s="12"/>
      <c r="C2388" s="12"/>
      <c r="D2388" s="12"/>
      <c r="E2388" s="13"/>
      <c r="F2388" s="18"/>
      <c r="G2388" s="12"/>
      <c r="H2388" s="14">
        <f>IF(OR($B2388="",$E2388=""),"",SUMIFS($E$6:$E2388,$B$6:$B2388,$B2388,$C$6:$C2388,"Crédit")-SUMIFS($E$6:$E2388,$B$6:$B2388,$B2388,$C$6:$C2388,"Remboursement"))</f>
      </c>
    </row>
    <row r="2389" spans="1:8" x14ac:dyDescent="0.25">
      <c r="A2389" s="18"/>
      <c r="B2389" s="12"/>
      <c r="C2389" s="12"/>
      <c r="D2389" s="12"/>
      <c r="E2389" s="13"/>
      <c r="F2389" s="18"/>
      <c r="G2389" s="12"/>
      <c r="H2389" s="14">
        <f>IF(OR($B2389="",$E2389=""),"",SUMIFS($E$6:$E2389,$B$6:$B2389,$B2389,$C$6:$C2389,"Crédit")-SUMIFS($E$6:$E2389,$B$6:$B2389,$B2389,$C$6:$C2389,"Remboursement"))</f>
      </c>
    </row>
    <row r="2390" spans="1:8" x14ac:dyDescent="0.25">
      <c r="A2390" s="18"/>
      <c r="B2390" s="12"/>
      <c r="C2390" s="12"/>
      <c r="D2390" s="12"/>
      <c r="E2390" s="13"/>
      <c r="F2390" s="18"/>
      <c r="G2390" s="12"/>
      <c r="H2390" s="14">
        <f>IF(OR($B2390="",$E2390=""),"",SUMIFS($E$6:$E2390,$B$6:$B2390,$B2390,$C$6:$C2390,"Crédit")-SUMIFS($E$6:$E2390,$B$6:$B2390,$B2390,$C$6:$C2390,"Remboursement"))</f>
      </c>
    </row>
    <row r="2391" spans="1:8" x14ac:dyDescent="0.25">
      <c r="A2391" s="18"/>
      <c r="B2391" s="12"/>
      <c r="C2391" s="12"/>
      <c r="D2391" s="12"/>
      <c r="E2391" s="13"/>
      <c r="F2391" s="18"/>
      <c r="G2391" s="12"/>
      <c r="H2391" s="14">
        <f>IF(OR($B2391="",$E2391=""),"",SUMIFS($E$6:$E2391,$B$6:$B2391,$B2391,$C$6:$C2391,"Crédit")-SUMIFS($E$6:$E2391,$B$6:$B2391,$B2391,$C$6:$C2391,"Remboursement"))</f>
      </c>
    </row>
    <row r="2392" spans="1:8" x14ac:dyDescent="0.25">
      <c r="A2392" s="18"/>
      <c r="B2392" s="12"/>
      <c r="C2392" s="12"/>
      <c r="D2392" s="12"/>
      <c r="E2392" s="13"/>
      <c r="F2392" s="18"/>
      <c r="G2392" s="12"/>
      <c r="H2392" s="14">
        <f>IF(OR($B2392="",$E2392=""),"",SUMIFS($E$6:$E2392,$B$6:$B2392,$B2392,$C$6:$C2392,"Crédit")-SUMIFS($E$6:$E2392,$B$6:$B2392,$B2392,$C$6:$C2392,"Remboursement"))</f>
      </c>
    </row>
    <row r="2393" spans="1:8" x14ac:dyDescent="0.25">
      <c r="A2393" s="18"/>
      <c r="B2393" s="12"/>
      <c r="C2393" s="12"/>
      <c r="D2393" s="12"/>
      <c r="E2393" s="13"/>
      <c r="F2393" s="18"/>
      <c r="G2393" s="12"/>
      <c r="H2393" s="14">
        <f>IF(OR($B2393="",$E2393=""),"",SUMIFS($E$6:$E2393,$B$6:$B2393,$B2393,$C$6:$C2393,"Crédit")-SUMIFS($E$6:$E2393,$B$6:$B2393,$B2393,$C$6:$C2393,"Remboursement"))</f>
      </c>
    </row>
    <row r="2394" spans="1:8" x14ac:dyDescent="0.25">
      <c r="A2394" s="18"/>
      <c r="B2394" s="12"/>
      <c r="C2394" s="12"/>
      <c r="D2394" s="12"/>
      <c r="E2394" s="13"/>
      <c r="F2394" s="18"/>
      <c r="G2394" s="12"/>
      <c r="H2394" s="14">
        <f>IF(OR($B2394="",$E2394=""),"",SUMIFS($E$6:$E2394,$B$6:$B2394,$B2394,$C$6:$C2394,"Crédit")-SUMIFS($E$6:$E2394,$B$6:$B2394,$B2394,$C$6:$C2394,"Remboursement"))</f>
      </c>
    </row>
    <row r="2395" spans="1:8" x14ac:dyDescent="0.25">
      <c r="A2395" s="18"/>
      <c r="B2395" s="12"/>
      <c r="C2395" s="12"/>
      <c r="D2395" s="12"/>
      <c r="E2395" s="13"/>
      <c r="F2395" s="18"/>
      <c r="G2395" s="12"/>
      <c r="H2395" s="14">
        <f>IF(OR($B2395="",$E2395=""),"",SUMIFS($E$6:$E2395,$B$6:$B2395,$B2395,$C$6:$C2395,"Crédit")-SUMIFS($E$6:$E2395,$B$6:$B2395,$B2395,$C$6:$C2395,"Remboursement"))</f>
      </c>
    </row>
    <row r="2396" spans="1:8" x14ac:dyDescent="0.25">
      <c r="A2396" s="18"/>
      <c r="B2396" s="12"/>
      <c r="C2396" s="12"/>
      <c r="D2396" s="12"/>
      <c r="E2396" s="13"/>
      <c r="F2396" s="18"/>
      <c r="G2396" s="12"/>
      <c r="H2396" s="14">
        <f>IF(OR($B2396="",$E2396=""),"",SUMIFS($E$6:$E2396,$B$6:$B2396,$B2396,$C$6:$C2396,"Crédit")-SUMIFS($E$6:$E2396,$B$6:$B2396,$B2396,$C$6:$C2396,"Remboursement"))</f>
      </c>
    </row>
    <row r="2397" spans="1:8" x14ac:dyDescent="0.25">
      <c r="A2397" s="18"/>
      <c r="B2397" s="12"/>
      <c r="C2397" s="12"/>
      <c r="D2397" s="12"/>
      <c r="E2397" s="13"/>
      <c r="F2397" s="18"/>
      <c r="G2397" s="12"/>
      <c r="H2397" s="14">
        <f>IF(OR($B2397="",$E2397=""),"",SUMIFS($E$6:$E2397,$B$6:$B2397,$B2397,$C$6:$C2397,"Crédit")-SUMIFS($E$6:$E2397,$B$6:$B2397,$B2397,$C$6:$C2397,"Remboursement"))</f>
      </c>
    </row>
    <row r="2398" spans="1:8" x14ac:dyDescent="0.25">
      <c r="A2398" s="18"/>
      <c r="B2398" s="12"/>
      <c r="C2398" s="12"/>
      <c r="D2398" s="12"/>
      <c r="E2398" s="13"/>
      <c r="F2398" s="18"/>
      <c r="G2398" s="12"/>
      <c r="H2398" s="14">
        <f>IF(OR($B2398="",$E2398=""),"",SUMIFS($E$6:$E2398,$B$6:$B2398,$B2398,$C$6:$C2398,"Crédit")-SUMIFS($E$6:$E2398,$B$6:$B2398,$B2398,$C$6:$C2398,"Remboursement"))</f>
      </c>
    </row>
    <row r="2399" spans="1:8" x14ac:dyDescent="0.25">
      <c r="A2399" s="18"/>
      <c r="B2399" s="12"/>
      <c r="C2399" s="12"/>
      <c r="D2399" s="12"/>
      <c r="E2399" s="13"/>
      <c r="F2399" s="18"/>
      <c r="G2399" s="12"/>
      <c r="H2399" s="14">
        <f>IF(OR($B2399="",$E2399=""),"",SUMIFS($E$6:$E2399,$B$6:$B2399,$B2399,$C$6:$C2399,"Crédit")-SUMIFS($E$6:$E2399,$B$6:$B2399,$B2399,$C$6:$C2399,"Remboursement"))</f>
      </c>
    </row>
    <row r="2400" spans="1:8" x14ac:dyDescent="0.25">
      <c r="A2400" s="18"/>
      <c r="B2400" s="12"/>
      <c r="C2400" s="12"/>
      <c r="D2400" s="12"/>
      <c r="E2400" s="13"/>
      <c r="F2400" s="18"/>
      <c r="G2400" s="12"/>
      <c r="H2400" s="14">
        <f>IF(OR($B2400="",$E2400=""),"",SUMIFS($E$6:$E2400,$B$6:$B2400,$B2400,$C$6:$C2400,"Crédit")-SUMIFS($E$6:$E2400,$B$6:$B2400,$B2400,$C$6:$C2400,"Remboursement"))</f>
      </c>
    </row>
    <row r="2401" spans="1:8" x14ac:dyDescent="0.25">
      <c r="A2401" s="18"/>
      <c r="B2401" s="12"/>
      <c r="C2401" s="12"/>
      <c r="D2401" s="12"/>
      <c r="E2401" s="13"/>
      <c r="F2401" s="18"/>
      <c r="G2401" s="12"/>
      <c r="H2401" s="14">
        <f>IF(OR($B2401="",$E2401=""),"",SUMIFS($E$6:$E2401,$B$6:$B2401,$B2401,$C$6:$C2401,"Crédit")-SUMIFS($E$6:$E2401,$B$6:$B2401,$B2401,$C$6:$C2401,"Remboursement"))</f>
      </c>
    </row>
    <row r="2402" spans="1:8" x14ac:dyDescent="0.25">
      <c r="A2402" s="18"/>
      <c r="B2402" s="12"/>
      <c r="C2402" s="12"/>
      <c r="D2402" s="12"/>
      <c r="E2402" s="13"/>
      <c r="F2402" s="18"/>
      <c r="G2402" s="12"/>
      <c r="H2402" s="14">
        <f>IF(OR($B2402="",$E2402=""),"",SUMIFS($E$6:$E2402,$B$6:$B2402,$B2402,$C$6:$C2402,"Crédit")-SUMIFS($E$6:$E2402,$B$6:$B2402,$B2402,$C$6:$C2402,"Remboursement"))</f>
      </c>
    </row>
    <row r="2403" spans="1:8" x14ac:dyDescent="0.25">
      <c r="A2403" s="18"/>
      <c r="B2403" s="12"/>
      <c r="C2403" s="12"/>
      <c r="D2403" s="12"/>
      <c r="E2403" s="13"/>
      <c r="F2403" s="18"/>
      <c r="G2403" s="12"/>
      <c r="H2403" s="14">
        <f>IF(OR($B2403="",$E2403=""),"",SUMIFS($E$6:$E2403,$B$6:$B2403,$B2403,$C$6:$C2403,"Crédit")-SUMIFS($E$6:$E2403,$B$6:$B2403,$B2403,$C$6:$C2403,"Remboursement"))</f>
      </c>
    </row>
    <row r="2404" spans="1:8" x14ac:dyDescent="0.25">
      <c r="A2404" s="18"/>
      <c r="B2404" s="12"/>
      <c r="C2404" s="12"/>
      <c r="D2404" s="12"/>
      <c r="E2404" s="13"/>
      <c r="F2404" s="18"/>
      <c r="G2404" s="12"/>
      <c r="H2404" s="14">
        <f>IF(OR($B2404="",$E2404=""),"",SUMIFS($E$6:$E2404,$B$6:$B2404,$B2404,$C$6:$C2404,"Crédit")-SUMIFS($E$6:$E2404,$B$6:$B2404,$B2404,$C$6:$C2404,"Remboursement"))</f>
      </c>
    </row>
    <row r="2405" spans="1:8" x14ac:dyDescent="0.25">
      <c r="A2405" s="18"/>
      <c r="B2405" s="12"/>
      <c r="C2405" s="12"/>
      <c r="D2405" s="12"/>
      <c r="E2405" s="13"/>
      <c r="F2405" s="18"/>
      <c r="G2405" s="12"/>
      <c r="H2405" s="14">
        <f>IF(OR($B2405="",$E2405=""),"",SUMIFS($E$6:$E2405,$B$6:$B2405,$B2405,$C$6:$C2405,"Crédit")-SUMIFS($E$6:$E2405,$B$6:$B2405,$B2405,$C$6:$C2405,"Remboursement"))</f>
      </c>
    </row>
    <row r="2406" spans="1:8" x14ac:dyDescent="0.25">
      <c r="A2406" s="18"/>
      <c r="B2406" s="12"/>
      <c r="C2406" s="12"/>
      <c r="D2406" s="12"/>
      <c r="E2406" s="13"/>
      <c r="F2406" s="18"/>
      <c r="G2406" s="12"/>
      <c r="H2406" s="14">
        <f>IF(OR($B2406="",$E2406=""),"",SUMIFS($E$6:$E2406,$B$6:$B2406,$B2406,$C$6:$C2406,"Crédit")-SUMIFS($E$6:$E2406,$B$6:$B2406,$B2406,$C$6:$C2406,"Remboursement"))</f>
      </c>
    </row>
    <row r="2407" spans="1:8" x14ac:dyDescent="0.25">
      <c r="A2407" s="18"/>
      <c r="B2407" s="12"/>
      <c r="C2407" s="12"/>
      <c r="D2407" s="12"/>
      <c r="E2407" s="13"/>
      <c r="F2407" s="18"/>
      <c r="G2407" s="12"/>
      <c r="H2407" s="14">
        <f>IF(OR($B2407="",$E2407=""),"",SUMIFS($E$6:$E2407,$B$6:$B2407,$B2407,$C$6:$C2407,"Crédit")-SUMIFS($E$6:$E2407,$B$6:$B2407,$B2407,$C$6:$C2407,"Remboursement"))</f>
      </c>
    </row>
    <row r="2408" spans="1:8" x14ac:dyDescent="0.25">
      <c r="A2408" s="18"/>
      <c r="B2408" s="12"/>
      <c r="C2408" s="12"/>
      <c r="D2408" s="12"/>
      <c r="E2408" s="13"/>
      <c r="F2408" s="18"/>
      <c r="G2408" s="12"/>
      <c r="H2408" s="14">
        <f>IF(OR($B2408="",$E2408=""),"",SUMIFS($E$6:$E2408,$B$6:$B2408,$B2408,$C$6:$C2408,"Crédit")-SUMIFS($E$6:$E2408,$B$6:$B2408,$B2408,$C$6:$C2408,"Remboursement"))</f>
      </c>
    </row>
    <row r="2409" spans="1:8" x14ac:dyDescent="0.25">
      <c r="A2409" s="18"/>
      <c r="B2409" s="12"/>
      <c r="C2409" s="12"/>
      <c r="D2409" s="12"/>
      <c r="E2409" s="13"/>
      <c r="F2409" s="18"/>
      <c r="G2409" s="12"/>
      <c r="H2409" s="14">
        <f>IF(OR($B2409="",$E2409=""),"",SUMIFS($E$6:$E2409,$B$6:$B2409,$B2409,$C$6:$C2409,"Crédit")-SUMIFS($E$6:$E2409,$B$6:$B2409,$B2409,$C$6:$C2409,"Remboursement"))</f>
      </c>
    </row>
    <row r="2410" spans="1:8" x14ac:dyDescent="0.25">
      <c r="A2410" s="18"/>
      <c r="B2410" s="12"/>
      <c r="C2410" s="12"/>
      <c r="D2410" s="12"/>
      <c r="E2410" s="13"/>
      <c r="F2410" s="18"/>
      <c r="G2410" s="12"/>
      <c r="H2410" s="14">
        <f>IF(OR($B2410="",$E2410=""),"",SUMIFS($E$6:$E2410,$B$6:$B2410,$B2410,$C$6:$C2410,"Crédit")-SUMIFS($E$6:$E2410,$B$6:$B2410,$B2410,$C$6:$C2410,"Remboursement"))</f>
      </c>
    </row>
    <row r="2411" spans="1:8" x14ac:dyDescent="0.25">
      <c r="A2411" s="18"/>
      <c r="B2411" s="12"/>
      <c r="C2411" s="12"/>
      <c r="D2411" s="12"/>
      <c r="E2411" s="13"/>
      <c r="F2411" s="18"/>
      <c r="G2411" s="12"/>
      <c r="H2411" s="14">
        <f>IF(OR($B2411="",$E2411=""),"",SUMIFS($E$6:$E2411,$B$6:$B2411,$B2411,$C$6:$C2411,"Crédit")-SUMIFS($E$6:$E2411,$B$6:$B2411,$B2411,$C$6:$C2411,"Remboursement"))</f>
      </c>
    </row>
    <row r="2412" spans="1:8" x14ac:dyDescent="0.25">
      <c r="A2412" s="18"/>
      <c r="B2412" s="12"/>
      <c r="C2412" s="12"/>
      <c r="D2412" s="12"/>
      <c r="E2412" s="13"/>
      <c r="F2412" s="18"/>
      <c r="G2412" s="12"/>
      <c r="H2412" s="14">
        <f>IF(OR($B2412="",$E2412=""),"",SUMIFS($E$6:$E2412,$B$6:$B2412,$B2412,$C$6:$C2412,"Crédit")-SUMIFS($E$6:$E2412,$B$6:$B2412,$B2412,$C$6:$C2412,"Remboursement"))</f>
      </c>
    </row>
    <row r="2413" spans="1:8" x14ac:dyDescent="0.25">
      <c r="A2413" s="18"/>
      <c r="B2413" s="12"/>
      <c r="C2413" s="12"/>
      <c r="D2413" s="12"/>
      <c r="E2413" s="13"/>
      <c r="F2413" s="18"/>
      <c r="G2413" s="12"/>
      <c r="H2413" s="14">
        <f>IF(OR($B2413="",$E2413=""),"",SUMIFS($E$6:$E2413,$B$6:$B2413,$B2413,$C$6:$C2413,"Crédit")-SUMIFS($E$6:$E2413,$B$6:$B2413,$B2413,$C$6:$C2413,"Remboursement"))</f>
      </c>
    </row>
    <row r="2414" spans="1:8" x14ac:dyDescent="0.25">
      <c r="A2414" s="18"/>
      <c r="B2414" s="12"/>
      <c r="C2414" s="12"/>
      <c r="D2414" s="12"/>
      <c r="E2414" s="13"/>
      <c r="F2414" s="18"/>
      <c r="G2414" s="12"/>
      <c r="H2414" s="14">
        <f>IF(OR($B2414="",$E2414=""),"",SUMIFS($E$6:$E2414,$B$6:$B2414,$B2414,$C$6:$C2414,"Crédit")-SUMIFS($E$6:$E2414,$B$6:$B2414,$B2414,$C$6:$C2414,"Remboursement"))</f>
      </c>
    </row>
    <row r="2415" spans="1:8" x14ac:dyDescent="0.25">
      <c r="A2415" s="18"/>
      <c r="B2415" s="12"/>
      <c r="C2415" s="12"/>
      <c r="D2415" s="12"/>
      <c r="E2415" s="13"/>
      <c r="F2415" s="18"/>
      <c r="G2415" s="12"/>
      <c r="H2415" s="14">
        <f>IF(OR($B2415="",$E2415=""),"",SUMIFS($E$6:$E2415,$B$6:$B2415,$B2415,$C$6:$C2415,"Crédit")-SUMIFS($E$6:$E2415,$B$6:$B2415,$B2415,$C$6:$C2415,"Remboursement"))</f>
      </c>
    </row>
    <row r="2416" spans="1:8" x14ac:dyDescent="0.25">
      <c r="A2416" s="18"/>
      <c r="B2416" s="12"/>
      <c r="C2416" s="12"/>
      <c r="D2416" s="12"/>
      <c r="E2416" s="13"/>
      <c r="F2416" s="18"/>
      <c r="G2416" s="12"/>
      <c r="H2416" s="14">
        <f>IF(OR($B2416="",$E2416=""),"",SUMIFS($E$6:$E2416,$B$6:$B2416,$B2416,$C$6:$C2416,"Crédit")-SUMIFS($E$6:$E2416,$B$6:$B2416,$B2416,$C$6:$C2416,"Remboursement"))</f>
      </c>
    </row>
    <row r="2417" spans="1:8" x14ac:dyDescent="0.25">
      <c r="A2417" s="18"/>
      <c r="B2417" s="12"/>
      <c r="C2417" s="12"/>
      <c r="D2417" s="12"/>
      <c r="E2417" s="13"/>
      <c r="F2417" s="18"/>
      <c r="G2417" s="12"/>
      <c r="H2417" s="14">
        <f>IF(OR($B2417="",$E2417=""),"",SUMIFS($E$6:$E2417,$B$6:$B2417,$B2417,$C$6:$C2417,"Crédit")-SUMIFS($E$6:$E2417,$B$6:$B2417,$B2417,$C$6:$C2417,"Remboursement"))</f>
      </c>
    </row>
    <row r="2418" spans="1:8" x14ac:dyDescent="0.25">
      <c r="A2418" s="18"/>
      <c r="B2418" s="12"/>
      <c r="C2418" s="12"/>
      <c r="D2418" s="12"/>
      <c r="E2418" s="13"/>
      <c r="F2418" s="18"/>
      <c r="G2418" s="12"/>
      <c r="H2418" s="14">
        <f>IF(OR($B2418="",$E2418=""),"",SUMIFS($E$6:$E2418,$B$6:$B2418,$B2418,$C$6:$C2418,"Crédit")-SUMIFS($E$6:$E2418,$B$6:$B2418,$B2418,$C$6:$C2418,"Remboursement"))</f>
      </c>
    </row>
    <row r="2419" spans="1:8" x14ac:dyDescent="0.25">
      <c r="A2419" s="18"/>
      <c r="B2419" s="12"/>
      <c r="C2419" s="12"/>
      <c r="D2419" s="12"/>
      <c r="E2419" s="13"/>
      <c r="F2419" s="18"/>
      <c r="G2419" s="12"/>
      <c r="H2419" s="14">
        <f>IF(OR($B2419="",$E2419=""),"",SUMIFS($E$6:$E2419,$B$6:$B2419,$B2419,$C$6:$C2419,"Crédit")-SUMIFS($E$6:$E2419,$B$6:$B2419,$B2419,$C$6:$C2419,"Remboursement"))</f>
      </c>
    </row>
    <row r="2420" spans="1:8" x14ac:dyDescent="0.25">
      <c r="A2420" s="18"/>
      <c r="B2420" s="12"/>
      <c r="C2420" s="12"/>
      <c r="D2420" s="12"/>
      <c r="E2420" s="13"/>
      <c r="F2420" s="18"/>
      <c r="G2420" s="12"/>
      <c r="H2420" s="14">
        <f>IF(OR($B2420="",$E2420=""),"",SUMIFS($E$6:$E2420,$B$6:$B2420,$B2420,$C$6:$C2420,"Crédit")-SUMIFS($E$6:$E2420,$B$6:$B2420,$B2420,$C$6:$C2420,"Remboursement"))</f>
      </c>
    </row>
    <row r="2421" spans="1:8" x14ac:dyDescent="0.25">
      <c r="A2421" s="18"/>
      <c r="B2421" s="12"/>
      <c r="C2421" s="12"/>
      <c r="D2421" s="12"/>
      <c r="E2421" s="13"/>
      <c r="F2421" s="18"/>
      <c r="G2421" s="12"/>
      <c r="H2421" s="14">
        <f>IF(OR($B2421="",$E2421=""),"",SUMIFS($E$6:$E2421,$B$6:$B2421,$B2421,$C$6:$C2421,"Crédit")-SUMIFS($E$6:$E2421,$B$6:$B2421,$B2421,$C$6:$C2421,"Remboursement"))</f>
      </c>
    </row>
    <row r="2422" spans="1:8" x14ac:dyDescent="0.25">
      <c r="A2422" s="18"/>
      <c r="B2422" s="12"/>
      <c r="C2422" s="12"/>
      <c r="D2422" s="12"/>
      <c r="E2422" s="13"/>
      <c r="F2422" s="18"/>
      <c r="G2422" s="12"/>
      <c r="H2422" s="14">
        <f>IF(OR($B2422="",$E2422=""),"",SUMIFS($E$6:$E2422,$B$6:$B2422,$B2422,$C$6:$C2422,"Crédit")-SUMIFS($E$6:$E2422,$B$6:$B2422,$B2422,$C$6:$C2422,"Remboursement"))</f>
      </c>
    </row>
    <row r="2423" spans="1:8" x14ac:dyDescent="0.25">
      <c r="A2423" s="18"/>
      <c r="B2423" s="12"/>
      <c r="C2423" s="12"/>
      <c r="D2423" s="12"/>
      <c r="E2423" s="13"/>
      <c r="F2423" s="18"/>
      <c r="G2423" s="12"/>
      <c r="H2423" s="14">
        <f>IF(OR($B2423="",$E2423=""),"",SUMIFS($E$6:$E2423,$B$6:$B2423,$B2423,$C$6:$C2423,"Crédit")-SUMIFS($E$6:$E2423,$B$6:$B2423,$B2423,$C$6:$C2423,"Remboursement"))</f>
      </c>
    </row>
    <row r="2424" spans="1:8" x14ac:dyDescent="0.25">
      <c r="A2424" s="18"/>
      <c r="B2424" s="12"/>
      <c r="C2424" s="12"/>
      <c r="D2424" s="12"/>
      <c r="E2424" s="13"/>
      <c r="F2424" s="18"/>
      <c r="G2424" s="12"/>
      <c r="H2424" s="14">
        <f>IF(OR($B2424="",$E2424=""),"",SUMIFS($E$6:$E2424,$B$6:$B2424,$B2424,$C$6:$C2424,"Crédit")-SUMIFS($E$6:$E2424,$B$6:$B2424,$B2424,$C$6:$C2424,"Remboursement"))</f>
      </c>
    </row>
    <row r="2425" spans="1:8" x14ac:dyDescent="0.25">
      <c r="A2425" s="18"/>
      <c r="B2425" s="12"/>
      <c r="C2425" s="12"/>
      <c r="D2425" s="12"/>
      <c r="E2425" s="13"/>
      <c r="F2425" s="18"/>
      <c r="G2425" s="12"/>
      <c r="H2425" s="14">
        <f>IF(OR($B2425="",$E2425=""),"",SUMIFS($E$6:$E2425,$B$6:$B2425,$B2425,$C$6:$C2425,"Crédit")-SUMIFS($E$6:$E2425,$B$6:$B2425,$B2425,$C$6:$C2425,"Remboursement"))</f>
      </c>
    </row>
    <row r="2426" spans="1:8" x14ac:dyDescent="0.25">
      <c r="A2426" s="18"/>
      <c r="B2426" s="12"/>
      <c r="C2426" s="12"/>
      <c r="D2426" s="12"/>
      <c r="E2426" s="13"/>
      <c r="F2426" s="18"/>
      <c r="G2426" s="12"/>
      <c r="H2426" s="14">
        <f>IF(OR($B2426="",$E2426=""),"",SUMIFS($E$6:$E2426,$B$6:$B2426,$B2426,$C$6:$C2426,"Crédit")-SUMIFS($E$6:$E2426,$B$6:$B2426,$B2426,$C$6:$C2426,"Remboursement"))</f>
      </c>
    </row>
    <row r="2427" spans="1:8" x14ac:dyDescent="0.25">
      <c r="A2427" s="18"/>
      <c r="B2427" s="12"/>
      <c r="C2427" s="12"/>
      <c r="D2427" s="12"/>
      <c r="E2427" s="13"/>
      <c r="F2427" s="18"/>
      <c r="G2427" s="12"/>
      <c r="H2427" s="14">
        <f>IF(OR($B2427="",$E2427=""),"",SUMIFS($E$6:$E2427,$B$6:$B2427,$B2427,$C$6:$C2427,"Crédit")-SUMIFS($E$6:$E2427,$B$6:$B2427,$B2427,$C$6:$C2427,"Remboursement"))</f>
      </c>
    </row>
    <row r="2428" spans="1:8" x14ac:dyDescent="0.25">
      <c r="A2428" s="18"/>
      <c r="B2428" s="12"/>
      <c r="C2428" s="12"/>
      <c r="D2428" s="12"/>
      <c r="E2428" s="13"/>
      <c r="F2428" s="18"/>
      <c r="G2428" s="12"/>
      <c r="H2428" s="14">
        <f>IF(OR($B2428="",$E2428=""),"",SUMIFS($E$6:$E2428,$B$6:$B2428,$B2428,$C$6:$C2428,"Crédit")-SUMIFS($E$6:$E2428,$B$6:$B2428,$B2428,$C$6:$C2428,"Remboursement"))</f>
      </c>
    </row>
    <row r="2429" spans="1:8" x14ac:dyDescent="0.25">
      <c r="A2429" s="18"/>
      <c r="B2429" s="12"/>
      <c r="C2429" s="12"/>
      <c r="D2429" s="12"/>
      <c r="E2429" s="13"/>
      <c r="F2429" s="18"/>
      <c r="G2429" s="12"/>
      <c r="H2429" s="14">
        <f>IF(OR($B2429="",$E2429=""),"",SUMIFS($E$6:$E2429,$B$6:$B2429,$B2429,$C$6:$C2429,"Crédit")-SUMIFS($E$6:$E2429,$B$6:$B2429,$B2429,$C$6:$C2429,"Remboursement"))</f>
      </c>
    </row>
    <row r="2430" spans="1:8" x14ac:dyDescent="0.25">
      <c r="A2430" s="18"/>
      <c r="B2430" s="12"/>
      <c r="C2430" s="12"/>
      <c r="D2430" s="12"/>
      <c r="E2430" s="13"/>
      <c r="F2430" s="18"/>
      <c r="G2430" s="12"/>
      <c r="H2430" s="14">
        <f>IF(OR($B2430="",$E2430=""),"",SUMIFS($E$6:$E2430,$B$6:$B2430,$B2430,$C$6:$C2430,"Crédit")-SUMIFS($E$6:$E2430,$B$6:$B2430,$B2430,$C$6:$C2430,"Remboursement"))</f>
      </c>
    </row>
    <row r="2431" spans="1:8" x14ac:dyDescent="0.25">
      <c r="A2431" s="18"/>
      <c r="B2431" s="12"/>
      <c r="C2431" s="12"/>
      <c r="D2431" s="12"/>
      <c r="E2431" s="13"/>
      <c r="F2431" s="18"/>
      <c r="G2431" s="12"/>
      <c r="H2431" s="14">
        <f>IF(OR($B2431="",$E2431=""),"",SUMIFS($E$6:$E2431,$B$6:$B2431,$B2431,$C$6:$C2431,"Crédit")-SUMIFS($E$6:$E2431,$B$6:$B2431,$B2431,$C$6:$C2431,"Remboursement"))</f>
      </c>
    </row>
    <row r="2432" spans="1:8" x14ac:dyDescent="0.25">
      <c r="A2432" s="18"/>
      <c r="B2432" s="12"/>
      <c r="C2432" s="12"/>
      <c r="D2432" s="12"/>
      <c r="E2432" s="13"/>
      <c r="F2432" s="18"/>
      <c r="G2432" s="12"/>
      <c r="H2432" s="14">
        <f>IF(OR($B2432="",$E2432=""),"",SUMIFS($E$6:$E2432,$B$6:$B2432,$B2432,$C$6:$C2432,"Crédit")-SUMIFS($E$6:$E2432,$B$6:$B2432,$B2432,$C$6:$C2432,"Remboursement"))</f>
      </c>
    </row>
    <row r="2433" spans="1:8" x14ac:dyDescent="0.25">
      <c r="A2433" s="18"/>
      <c r="B2433" s="12"/>
      <c r="C2433" s="12"/>
      <c r="D2433" s="12"/>
      <c r="E2433" s="13"/>
      <c r="F2433" s="18"/>
      <c r="G2433" s="12"/>
      <c r="H2433" s="14">
        <f>IF(OR($B2433="",$E2433=""),"",SUMIFS($E$6:$E2433,$B$6:$B2433,$B2433,$C$6:$C2433,"Crédit")-SUMIFS($E$6:$E2433,$B$6:$B2433,$B2433,$C$6:$C2433,"Remboursement"))</f>
      </c>
    </row>
    <row r="2434" spans="1:8" x14ac:dyDescent="0.25">
      <c r="A2434" s="18"/>
      <c r="B2434" s="12"/>
      <c r="C2434" s="12"/>
      <c r="D2434" s="12"/>
      <c r="E2434" s="13"/>
      <c r="F2434" s="18"/>
      <c r="G2434" s="12"/>
      <c r="H2434" s="14">
        <f>IF(OR($B2434="",$E2434=""),"",SUMIFS($E$6:$E2434,$B$6:$B2434,$B2434,$C$6:$C2434,"Crédit")-SUMIFS($E$6:$E2434,$B$6:$B2434,$B2434,$C$6:$C2434,"Remboursement"))</f>
      </c>
    </row>
    <row r="2435" spans="1:8" x14ac:dyDescent="0.25">
      <c r="A2435" s="18"/>
      <c r="B2435" s="12"/>
      <c r="C2435" s="12"/>
      <c r="D2435" s="12"/>
      <c r="E2435" s="13"/>
      <c r="F2435" s="18"/>
      <c r="G2435" s="12"/>
      <c r="H2435" s="14">
        <f>IF(OR($B2435="",$E2435=""),"",SUMIFS($E$6:$E2435,$B$6:$B2435,$B2435,$C$6:$C2435,"Crédit")-SUMIFS($E$6:$E2435,$B$6:$B2435,$B2435,$C$6:$C2435,"Remboursement"))</f>
      </c>
    </row>
    <row r="2436" spans="1:8" x14ac:dyDescent="0.25">
      <c r="A2436" s="18"/>
      <c r="B2436" s="12"/>
      <c r="C2436" s="12"/>
      <c r="D2436" s="12"/>
      <c r="E2436" s="13"/>
      <c r="F2436" s="18"/>
      <c r="G2436" s="12"/>
      <c r="H2436" s="14">
        <f>IF(OR($B2436="",$E2436=""),"",SUMIFS($E$6:$E2436,$B$6:$B2436,$B2436,$C$6:$C2436,"Crédit")-SUMIFS($E$6:$E2436,$B$6:$B2436,$B2436,$C$6:$C2436,"Remboursement"))</f>
      </c>
    </row>
    <row r="2437" spans="1:8" x14ac:dyDescent="0.25">
      <c r="A2437" s="18"/>
      <c r="B2437" s="12"/>
      <c r="C2437" s="12"/>
      <c r="D2437" s="12"/>
      <c r="E2437" s="13"/>
      <c r="F2437" s="18"/>
      <c r="G2437" s="12"/>
      <c r="H2437" s="14">
        <f>IF(OR($B2437="",$E2437=""),"",SUMIFS($E$6:$E2437,$B$6:$B2437,$B2437,$C$6:$C2437,"Crédit")-SUMIFS($E$6:$E2437,$B$6:$B2437,$B2437,$C$6:$C2437,"Remboursement"))</f>
      </c>
    </row>
    <row r="2438" spans="1:8" x14ac:dyDescent="0.25">
      <c r="A2438" s="18"/>
      <c r="B2438" s="12"/>
      <c r="C2438" s="12"/>
      <c r="D2438" s="12"/>
      <c r="E2438" s="13"/>
      <c r="F2438" s="18"/>
      <c r="G2438" s="12"/>
      <c r="H2438" s="14">
        <f>IF(OR($B2438="",$E2438=""),"",SUMIFS($E$6:$E2438,$B$6:$B2438,$B2438,$C$6:$C2438,"Crédit")-SUMIFS($E$6:$E2438,$B$6:$B2438,$B2438,$C$6:$C2438,"Remboursement"))</f>
      </c>
    </row>
    <row r="2439" spans="1:8" x14ac:dyDescent="0.25">
      <c r="A2439" s="18"/>
      <c r="B2439" s="12"/>
      <c r="C2439" s="12"/>
      <c r="D2439" s="12"/>
      <c r="E2439" s="13"/>
      <c r="F2439" s="18"/>
      <c r="G2439" s="12"/>
      <c r="H2439" s="14">
        <f>IF(OR($B2439="",$E2439=""),"",SUMIFS($E$6:$E2439,$B$6:$B2439,$B2439,$C$6:$C2439,"Crédit")-SUMIFS($E$6:$E2439,$B$6:$B2439,$B2439,$C$6:$C2439,"Remboursement"))</f>
      </c>
    </row>
    <row r="2440" spans="1:8" x14ac:dyDescent="0.25">
      <c r="A2440" s="18"/>
      <c r="B2440" s="12"/>
      <c r="C2440" s="12"/>
      <c r="D2440" s="12"/>
      <c r="E2440" s="13"/>
      <c r="F2440" s="18"/>
      <c r="G2440" s="12"/>
      <c r="H2440" s="14">
        <f>IF(OR($B2440="",$E2440=""),"",SUMIFS($E$6:$E2440,$B$6:$B2440,$B2440,$C$6:$C2440,"Crédit")-SUMIFS($E$6:$E2440,$B$6:$B2440,$B2440,$C$6:$C2440,"Remboursement"))</f>
      </c>
    </row>
    <row r="2441" spans="1:8" x14ac:dyDescent="0.25">
      <c r="A2441" s="18"/>
      <c r="B2441" s="12"/>
      <c r="C2441" s="12"/>
      <c r="D2441" s="12"/>
      <c r="E2441" s="13"/>
      <c r="F2441" s="18"/>
      <c r="G2441" s="12"/>
      <c r="H2441" s="14">
        <f>IF(OR($B2441="",$E2441=""),"",SUMIFS($E$6:$E2441,$B$6:$B2441,$B2441,$C$6:$C2441,"Crédit")-SUMIFS($E$6:$E2441,$B$6:$B2441,$B2441,$C$6:$C2441,"Remboursement"))</f>
      </c>
    </row>
    <row r="2442" spans="1:8" x14ac:dyDescent="0.25">
      <c r="A2442" s="18"/>
      <c r="B2442" s="12"/>
      <c r="C2442" s="12"/>
      <c r="D2442" s="12"/>
      <c r="E2442" s="13"/>
      <c r="F2442" s="18"/>
      <c r="G2442" s="12"/>
      <c r="H2442" s="14">
        <f>IF(OR($B2442="",$E2442=""),"",SUMIFS($E$6:$E2442,$B$6:$B2442,$B2442,$C$6:$C2442,"Crédit")-SUMIFS($E$6:$E2442,$B$6:$B2442,$B2442,$C$6:$C2442,"Remboursement"))</f>
      </c>
    </row>
    <row r="2443" spans="1:8" x14ac:dyDescent="0.25">
      <c r="A2443" s="18"/>
      <c r="B2443" s="12"/>
      <c r="C2443" s="12"/>
      <c r="D2443" s="12"/>
      <c r="E2443" s="13"/>
      <c r="F2443" s="18"/>
      <c r="G2443" s="12"/>
      <c r="H2443" s="14">
        <f>IF(OR($B2443="",$E2443=""),"",SUMIFS($E$6:$E2443,$B$6:$B2443,$B2443,$C$6:$C2443,"Crédit")-SUMIFS($E$6:$E2443,$B$6:$B2443,$B2443,$C$6:$C2443,"Remboursement"))</f>
      </c>
    </row>
    <row r="2444" spans="1:8" x14ac:dyDescent="0.25">
      <c r="A2444" s="18"/>
      <c r="B2444" s="12"/>
      <c r="C2444" s="12"/>
      <c r="D2444" s="12"/>
      <c r="E2444" s="13"/>
      <c r="F2444" s="18"/>
      <c r="G2444" s="12"/>
      <c r="H2444" s="14">
        <f>IF(OR($B2444="",$E2444=""),"",SUMIFS($E$6:$E2444,$B$6:$B2444,$B2444,$C$6:$C2444,"Crédit")-SUMIFS($E$6:$E2444,$B$6:$B2444,$B2444,$C$6:$C2444,"Remboursement"))</f>
      </c>
    </row>
    <row r="2445" spans="1:8" x14ac:dyDescent="0.25">
      <c r="A2445" s="18"/>
      <c r="B2445" s="12"/>
      <c r="C2445" s="12"/>
      <c r="D2445" s="12"/>
      <c r="E2445" s="13"/>
      <c r="F2445" s="18"/>
      <c r="G2445" s="12"/>
      <c r="H2445" s="14">
        <f>IF(OR($B2445="",$E2445=""),"",SUMIFS($E$6:$E2445,$B$6:$B2445,$B2445,$C$6:$C2445,"Crédit")-SUMIFS($E$6:$E2445,$B$6:$B2445,$B2445,$C$6:$C2445,"Remboursement"))</f>
      </c>
    </row>
    <row r="2446" spans="1:8" x14ac:dyDescent="0.25">
      <c r="A2446" s="18"/>
      <c r="B2446" s="12"/>
      <c r="C2446" s="12"/>
      <c r="D2446" s="12"/>
      <c r="E2446" s="13"/>
      <c r="F2446" s="18"/>
      <c r="G2446" s="12"/>
      <c r="H2446" s="14">
        <f>IF(OR($B2446="",$E2446=""),"",SUMIFS($E$6:$E2446,$B$6:$B2446,$B2446,$C$6:$C2446,"Crédit")-SUMIFS($E$6:$E2446,$B$6:$B2446,$B2446,$C$6:$C2446,"Remboursement"))</f>
      </c>
    </row>
    <row r="2447" spans="1:8" x14ac:dyDescent="0.25">
      <c r="A2447" s="18"/>
      <c r="B2447" s="12"/>
      <c r="C2447" s="12"/>
      <c r="D2447" s="12"/>
      <c r="E2447" s="13"/>
      <c r="F2447" s="18"/>
      <c r="G2447" s="12"/>
      <c r="H2447" s="14">
        <f>IF(OR($B2447="",$E2447=""),"",SUMIFS($E$6:$E2447,$B$6:$B2447,$B2447,$C$6:$C2447,"Crédit")-SUMIFS($E$6:$E2447,$B$6:$B2447,$B2447,$C$6:$C2447,"Remboursement"))</f>
      </c>
    </row>
    <row r="2448" spans="1:8" x14ac:dyDescent="0.25">
      <c r="A2448" s="18"/>
      <c r="B2448" s="12"/>
      <c r="C2448" s="12"/>
      <c r="D2448" s="12"/>
      <c r="E2448" s="13"/>
      <c r="F2448" s="18"/>
      <c r="G2448" s="12"/>
      <c r="H2448" s="14">
        <f>IF(OR($B2448="",$E2448=""),"",SUMIFS($E$6:$E2448,$B$6:$B2448,$B2448,$C$6:$C2448,"Crédit")-SUMIFS($E$6:$E2448,$B$6:$B2448,$B2448,$C$6:$C2448,"Remboursement"))</f>
      </c>
    </row>
    <row r="2449" spans="1:8" x14ac:dyDescent="0.25">
      <c r="A2449" s="18"/>
      <c r="B2449" s="12"/>
      <c r="C2449" s="12"/>
      <c r="D2449" s="12"/>
      <c r="E2449" s="13"/>
      <c r="F2449" s="18"/>
      <c r="G2449" s="12"/>
      <c r="H2449" s="14">
        <f>IF(OR($B2449="",$E2449=""),"",SUMIFS($E$6:$E2449,$B$6:$B2449,$B2449,$C$6:$C2449,"Crédit")-SUMIFS($E$6:$E2449,$B$6:$B2449,$B2449,$C$6:$C2449,"Remboursement"))</f>
      </c>
    </row>
    <row r="2450" spans="1:8" x14ac:dyDescent="0.25">
      <c r="A2450" s="18"/>
      <c r="B2450" s="12"/>
      <c r="C2450" s="12"/>
      <c r="D2450" s="12"/>
      <c r="E2450" s="13"/>
      <c r="F2450" s="18"/>
      <c r="G2450" s="12"/>
      <c r="H2450" s="14">
        <f>IF(OR($B2450="",$E2450=""),"",SUMIFS($E$6:$E2450,$B$6:$B2450,$B2450,$C$6:$C2450,"Crédit")-SUMIFS($E$6:$E2450,$B$6:$B2450,$B2450,$C$6:$C2450,"Remboursement"))</f>
      </c>
    </row>
    <row r="2451" spans="1:8" x14ac:dyDescent="0.25">
      <c r="A2451" s="18"/>
      <c r="B2451" s="12"/>
      <c r="C2451" s="12"/>
      <c r="D2451" s="12"/>
      <c r="E2451" s="13"/>
      <c r="F2451" s="18"/>
      <c r="G2451" s="12"/>
      <c r="H2451" s="14">
        <f>IF(OR($B2451="",$E2451=""),"",SUMIFS($E$6:$E2451,$B$6:$B2451,$B2451,$C$6:$C2451,"Crédit")-SUMIFS($E$6:$E2451,$B$6:$B2451,$B2451,$C$6:$C2451,"Remboursement"))</f>
      </c>
    </row>
    <row r="2452" spans="1:8" x14ac:dyDescent="0.25">
      <c r="A2452" s="18"/>
      <c r="B2452" s="12"/>
      <c r="C2452" s="12"/>
      <c r="D2452" s="12"/>
      <c r="E2452" s="13"/>
      <c r="F2452" s="18"/>
      <c r="G2452" s="12"/>
      <c r="H2452" s="14">
        <f>IF(OR($B2452="",$E2452=""),"",SUMIFS($E$6:$E2452,$B$6:$B2452,$B2452,$C$6:$C2452,"Crédit")-SUMIFS($E$6:$E2452,$B$6:$B2452,$B2452,$C$6:$C2452,"Remboursement"))</f>
      </c>
    </row>
    <row r="2453" spans="1:8" x14ac:dyDescent="0.25">
      <c r="A2453" s="18"/>
      <c r="B2453" s="12"/>
      <c r="C2453" s="12"/>
      <c r="D2453" s="12"/>
      <c r="E2453" s="13"/>
      <c r="F2453" s="18"/>
      <c r="G2453" s="12"/>
      <c r="H2453" s="14">
        <f>IF(OR($B2453="",$E2453=""),"",SUMIFS($E$6:$E2453,$B$6:$B2453,$B2453,$C$6:$C2453,"Crédit")-SUMIFS($E$6:$E2453,$B$6:$B2453,$B2453,$C$6:$C2453,"Remboursement"))</f>
      </c>
    </row>
    <row r="2454" spans="1:8" x14ac:dyDescent="0.25">
      <c r="A2454" s="18"/>
      <c r="B2454" s="12"/>
      <c r="C2454" s="12"/>
      <c r="D2454" s="12"/>
      <c r="E2454" s="13"/>
      <c r="F2454" s="18"/>
      <c r="G2454" s="12"/>
      <c r="H2454" s="14">
        <f>IF(OR($B2454="",$E2454=""),"",SUMIFS($E$6:$E2454,$B$6:$B2454,$B2454,$C$6:$C2454,"Crédit")-SUMIFS($E$6:$E2454,$B$6:$B2454,$B2454,$C$6:$C2454,"Remboursement"))</f>
      </c>
    </row>
    <row r="2455" spans="1:8" x14ac:dyDescent="0.25">
      <c r="A2455" s="18"/>
      <c r="B2455" s="12"/>
      <c r="C2455" s="12"/>
      <c r="D2455" s="12"/>
      <c r="E2455" s="13"/>
      <c r="F2455" s="18"/>
      <c r="G2455" s="12"/>
      <c r="H2455" s="14">
        <f>IF(OR($B2455="",$E2455=""),"",SUMIFS($E$6:$E2455,$B$6:$B2455,$B2455,$C$6:$C2455,"Crédit")-SUMIFS($E$6:$E2455,$B$6:$B2455,$B2455,$C$6:$C2455,"Remboursement"))</f>
      </c>
    </row>
    <row r="2456" spans="1:8" x14ac:dyDescent="0.25">
      <c r="A2456" s="18"/>
      <c r="B2456" s="12"/>
      <c r="C2456" s="12"/>
      <c r="D2456" s="12"/>
      <c r="E2456" s="13"/>
      <c r="F2456" s="18"/>
      <c r="G2456" s="12"/>
      <c r="H2456" s="14">
        <f>IF(OR($B2456="",$E2456=""),"",SUMIFS($E$6:$E2456,$B$6:$B2456,$B2456,$C$6:$C2456,"Crédit")-SUMIFS($E$6:$E2456,$B$6:$B2456,$B2456,$C$6:$C2456,"Remboursement"))</f>
      </c>
    </row>
    <row r="2457" spans="1:8" x14ac:dyDescent="0.25">
      <c r="A2457" s="18"/>
      <c r="B2457" s="12"/>
      <c r="C2457" s="12"/>
      <c r="D2457" s="12"/>
      <c r="E2457" s="13"/>
      <c r="F2457" s="18"/>
      <c r="G2457" s="12"/>
      <c r="H2457" s="14">
        <f>IF(OR($B2457="",$E2457=""),"",SUMIFS($E$6:$E2457,$B$6:$B2457,$B2457,$C$6:$C2457,"Crédit")-SUMIFS($E$6:$E2457,$B$6:$B2457,$B2457,$C$6:$C2457,"Remboursement"))</f>
      </c>
    </row>
    <row r="2458" spans="1:8" x14ac:dyDescent="0.25">
      <c r="A2458" s="18"/>
      <c r="B2458" s="12"/>
      <c r="C2458" s="12"/>
      <c r="D2458" s="12"/>
      <c r="E2458" s="13"/>
      <c r="F2458" s="18"/>
      <c r="G2458" s="12"/>
      <c r="H2458" s="14">
        <f>IF(OR($B2458="",$E2458=""),"",SUMIFS($E$6:$E2458,$B$6:$B2458,$B2458,$C$6:$C2458,"Crédit")-SUMIFS($E$6:$E2458,$B$6:$B2458,$B2458,$C$6:$C2458,"Remboursement"))</f>
      </c>
    </row>
    <row r="2459" spans="1:8" x14ac:dyDescent="0.25">
      <c r="A2459" s="18"/>
      <c r="B2459" s="12"/>
      <c r="C2459" s="12"/>
      <c r="D2459" s="12"/>
      <c r="E2459" s="13"/>
      <c r="F2459" s="18"/>
      <c r="G2459" s="12"/>
      <c r="H2459" s="14">
        <f>IF(OR($B2459="",$E2459=""),"",SUMIFS($E$6:$E2459,$B$6:$B2459,$B2459,$C$6:$C2459,"Crédit")-SUMIFS($E$6:$E2459,$B$6:$B2459,$B2459,$C$6:$C2459,"Remboursement"))</f>
      </c>
    </row>
    <row r="2460" spans="1:8" x14ac:dyDescent="0.25">
      <c r="A2460" s="18"/>
      <c r="B2460" s="12"/>
      <c r="C2460" s="12"/>
      <c r="D2460" s="12"/>
      <c r="E2460" s="13"/>
      <c r="F2460" s="18"/>
      <c r="G2460" s="12"/>
      <c r="H2460" s="14">
        <f>IF(OR($B2460="",$E2460=""),"",SUMIFS($E$6:$E2460,$B$6:$B2460,$B2460,$C$6:$C2460,"Crédit")-SUMIFS($E$6:$E2460,$B$6:$B2460,$B2460,$C$6:$C2460,"Remboursement"))</f>
      </c>
    </row>
    <row r="2461" spans="1:8" x14ac:dyDescent="0.25">
      <c r="A2461" s="18"/>
      <c r="B2461" s="12"/>
      <c r="C2461" s="12"/>
      <c r="D2461" s="12"/>
      <c r="E2461" s="13"/>
      <c r="F2461" s="18"/>
      <c r="G2461" s="12"/>
      <c r="H2461" s="14">
        <f>IF(OR($B2461="",$E2461=""),"",SUMIFS($E$6:$E2461,$B$6:$B2461,$B2461,$C$6:$C2461,"Crédit")-SUMIFS($E$6:$E2461,$B$6:$B2461,$B2461,$C$6:$C2461,"Remboursement"))</f>
      </c>
    </row>
    <row r="2462" spans="1:8" x14ac:dyDescent="0.25">
      <c r="A2462" s="18"/>
      <c r="B2462" s="12"/>
      <c r="C2462" s="12"/>
      <c r="D2462" s="12"/>
      <c r="E2462" s="13"/>
      <c r="F2462" s="18"/>
      <c r="G2462" s="12"/>
      <c r="H2462" s="14">
        <f>IF(OR($B2462="",$E2462=""),"",SUMIFS($E$6:$E2462,$B$6:$B2462,$B2462,$C$6:$C2462,"Crédit")-SUMIFS($E$6:$E2462,$B$6:$B2462,$B2462,$C$6:$C2462,"Remboursement"))</f>
      </c>
    </row>
    <row r="2463" spans="1:8" x14ac:dyDescent="0.25">
      <c r="A2463" s="18"/>
      <c r="B2463" s="12"/>
      <c r="C2463" s="12"/>
      <c r="D2463" s="12"/>
      <c r="E2463" s="13"/>
      <c r="F2463" s="18"/>
      <c r="G2463" s="12"/>
      <c r="H2463" s="14">
        <f>IF(OR($B2463="",$E2463=""),"",SUMIFS($E$6:$E2463,$B$6:$B2463,$B2463,$C$6:$C2463,"Crédit")-SUMIFS($E$6:$E2463,$B$6:$B2463,$B2463,$C$6:$C2463,"Remboursement"))</f>
      </c>
    </row>
    <row r="2464" spans="1:8" x14ac:dyDescent="0.25">
      <c r="A2464" s="18"/>
      <c r="B2464" s="12"/>
      <c r="C2464" s="12"/>
      <c r="D2464" s="12"/>
      <c r="E2464" s="13"/>
      <c r="F2464" s="18"/>
      <c r="G2464" s="12"/>
      <c r="H2464" s="14">
        <f>IF(OR($B2464="",$E2464=""),"",SUMIFS($E$6:$E2464,$B$6:$B2464,$B2464,$C$6:$C2464,"Crédit")-SUMIFS($E$6:$E2464,$B$6:$B2464,$B2464,$C$6:$C2464,"Remboursement"))</f>
      </c>
    </row>
    <row r="2465" spans="1:8" x14ac:dyDescent="0.25">
      <c r="A2465" s="18"/>
      <c r="B2465" s="12"/>
      <c r="C2465" s="12"/>
      <c r="D2465" s="12"/>
      <c r="E2465" s="13"/>
      <c r="F2465" s="18"/>
      <c r="G2465" s="12"/>
      <c r="H2465" s="14">
        <f>IF(OR($B2465="",$E2465=""),"",SUMIFS($E$6:$E2465,$B$6:$B2465,$B2465,$C$6:$C2465,"Crédit")-SUMIFS($E$6:$E2465,$B$6:$B2465,$B2465,$C$6:$C2465,"Remboursement"))</f>
      </c>
    </row>
    <row r="2466" spans="1:8" x14ac:dyDescent="0.25">
      <c r="A2466" s="18"/>
      <c r="B2466" s="12"/>
      <c r="C2466" s="12"/>
      <c r="D2466" s="12"/>
      <c r="E2466" s="13"/>
      <c r="F2466" s="18"/>
      <c r="G2466" s="12"/>
      <c r="H2466" s="14">
        <f>IF(OR($B2466="",$E2466=""),"",SUMIFS($E$6:$E2466,$B$6:$B2466,$B2466,$C$6:$C2466,"Crédit")-SUMIFS($E$6:$E2466,$B$6:$B2466,$B2466,$C$6:$C2466,"Remboursement"))</f>
      </c>
    </row>
    <row r="2467" spans="1:8" x14ac:dyDescent="0.25">
      <c r="A2467" s="18"/>
      <c r="B2467" s="12"/>
      <c r="C2467" s="12"/>
      <c r="D2467" s="12"/>
      <c r="E2467" s="13"/>
      <c r="F2467" s="18"/>
      <c r="G2467" s="12"/>
      <c r="H2467" s="14">
        <f>IF(OR($B2467="",$E2467=""),"",SUMIFS($E$6:$E2467,$B$6:$B2467,$B2467,$C$6:$C2467,"Crédit")-SUMIFS($E$6:$E2467,$B$6:$B2467,$B2467,$C$6:$C2467,"Remboursement"))</f>
      </c>
    </row>
    <row r="2468" spans="1:8" x14ac:dyDescent="0.25">
      <c r="A2468" s="18"/>
      <c r="B2468" s="12"/>
      <c r="C2468" s="12"/>
      <c r="D2468" s="12"/>
      <c r="E2468" s="13"/>
      <c r="F2468" s="18"/>
      <c r="G2468" s="12"/>
      <c r="H2468" s="14">
        <f>IF(OR($B2468="",$E2468=""),"",SUMIFS($E$6:$E2468,$B$6:$B2468,$B2468,$C$6:$C2468,"Crédit")-SUMIFS($E$6:$E2468,$B$6:$B2468,$B2468,$C$6:$C2468,"Remboursement"))</f>
      </c>
    </row>
    <row r="2469" spans="1:8" x14ac:dyDescent="0.25">
      <c r="A2469" s="18"/>
      <c r="B2469" s="12"/>
      <c r="C2469" s="12"/>
      <c r="D2469" s="12"/>
      <c r="E2469" s="13"/>
      <c r="F2469" s="18"/>
      <c r="G2469" s="12"/>
      <c r="H2469" s="14">
        <f>IF(OR($B2469="",$E2469=""),"",SUMIFS($E$6:$E2469,$B$6:$B2469,$B2469,$C$6:$C2469,"Crédit")-SUMIFS($E$6:$E2469,$B$6:$B2469,$B2469,$C$6:$C2469,"Remboursement"))</f>
      </c>
    </row>
    <row r="2470" spans="1:8" x14ac:dyDescent="0.25">
      <c r="A2470" s="18"/>
      <c r="B2470" s="12"/>
      <c r="C2470" s="12"/>
      <c r="D2470" s="12"/>
      <c r="E2470" s="13"/>
      <c r="F2470" s="18"/>
      <c r="G2470" s="12"/>
      <c r="H2470" s="14">
        <f>IF(OR($B2470="",$E2470=""),"",SUMIFS($E$6:$E2470,$B$6:$B2470,$B2470,$C$6:$C2470,"Crédit")-SUMIFS($E$6:$E2470,$B$6:$B2470,$B2470,$C$6:$C2470,"Remboursement"))</f>
      </c>
    </row>
    <row r="2471" spans="1:8" x14ac:dyDescent="0.25">
      <c r="A2471" s="18"/>
      <c r="B2471" s="12"/>
      <c r="C2471" s="12"/>
      <c r="D2471" s="12"/>
      <c r="E2471" s="13"/>
      <c r="F2471" s="18"/>
      <c r="G2471" s="12"/>
      <c r="H2471" s="14">
        <f>IF(OR($B2471="",$E2471=""),"",SUMIFS($E$6:$E2471,$B$6:$B2471,$B2471,$C$6:$C2471,"Crédit")-SUMIFS($E$6:$E2471,$B$6:$B2471,$B2471,$C$6:$C2471,"Remboursement"))</f>
      </c>
    </row>
    <row r="2472" spans="1:8" x14ac:dyDescent="0.25">
      <c r="A2472" s="18"/>
      <c r="B2472" s="12"/>
      <c r="C2472" s="12"/>
      <c r="D2472" s="12"/>
      <c r="E2472" s="13"/>
      <c r="F2472" s="18"/>
      <c r="G2472" s="12"/>
      <c r="H2472" s="14">
        <f>IF(OR($B2472="",$E2472=""),"",SUMIFS($E$6:$E2472,$B$6:$B2472,$B2472,$C$6:$C2472,"Crédit")-SUMIFS($E$6:$E2472,$B$6:$B2472,$B2472,$C$6:$C2472,"Remboursement"))</f>
      </c>
    </row>
    <row r="2473" spans="1:8" x14ac:dyDescent="0.25">
      <c r="A2473" s="18"/>
      <c r="B2473" s="12"/>
      <c r="C2473" s="12"/>
      <c r="D2473" s="12"/>
      <c r="E2473" s="13"/>
      <c r="F2473" s="18"/>
      <c r="G2473" s="12"/>
      <c r="H2473" s="14">
        <f>IF(OR($B2473="",$E2473=""),"",SUMIFS($E$6:$E2473,$B$6:$B2473,$B2473,$C$6:$C2473,"Crédit")-SUMIFS($E$6:$E2473,$B$6:$B2473,$B2473,$C$6:$C2473,"Remboursement"))</f>
      </c>
    </row>
    <row r="2474" spans="1:8" x14ac:dyDescent="0.25">
      <c r="A2474" s="18"/>
      <c r="B2474" s="12"/>
      <c r="C2474" s="12"/>
      <c r="D2474" s="12"/>
      <c r="E2474" s="13"/>
      <c r="F2474" s="18"/>
      <c r="G2474" s="12"/>
      <c r="H2474" s="14">
        <f>IF(OR($B2474="",$E2474=""),"",SUMIFS($E$6:$E2474,$B$6:$B2474,$B2474,$C$6:$C2474,"Crédit")-SUMIFS($E$6:$E2474,$B$6:$B2474,$B2474,$C$6:$C2474,"Remboursement"))</f>
      </c>
    </row>
    <row r="2475" spans="1:8" x14ac:dyDescent="0.25">
      <c r="A2475" s="18"/>
      <c r="B2475" s="12"/>
      <c r="C2475" s="12"/>
      <c r="D2475" s="12"/>
      <c r="E2475" s="13"/>
      <c r="F2475" s="18"/>
      <c r="G2475" s="12"/>
      <c r="H2475" s="14">
        <f>IF(OR($B2475="",$E2475=""),"",SUMIFS($E$6:$E2475,$B$6:$B2475,$B2475,$C$6:$C2475,"Crédit")-SUMIFS($E$6:$E2475,$B$6:$B2475,$B2475,$C$6:$C2475,"Remboursement"))</f>
      </c>
    </row>
    <row r="2476" spans="1:8" x14ac:dyDescent="0.25">
      <c r="A2476" s="18"/>
      <c r="B2476" s="12"/>
      <c r="C2476" s="12"/>
      <c r="D2476" s="12"/>
      <c r="E2476" s="13"/>
      <c r="F2476" s="18"/>
      <c r="G2476" s="12"/>
      <c r="H2476" s="14">
        <f>IF(OR($B2476="",$E2476=""),"",SUMIFS($E$6:$E2476,$B$6:$B2476,$B2476,$C$6:$C2476,"Crédit")-SUMIFS($E$6:$E2476,$B$6:$B2476,$B2476,$C$6:$C2476,"Remboursement"))</f>
      </c>
    </row>
    <row r="2477" spans="1:8" x14ac:dyDescent="0.25">
      <c r="A2477" s="18"/>
      <c r="B2477" s="12"/>
      <c r="C2477" s="12"/>
      <c r="D2477" s="12"/>
      <c r="E2477" s="13"/>
      <c r="F2477" s="18"/>
      <c r="G2477" s="12"/>
      <c r="H2477" s="14">
        <f>IF(OR($B2477="",$E2477=""),"",SUMIFS($E$6:$E2477,$B$6:$B2477,$B2477,$C$6:$C2477,"Crédit")-SUMIFS($E$6:$E2477,$B$6:$B2477,$B2477,$C$6:$C2477,"Remboursement"))</f>
      </c>
    </row>
    <row r="2478" spans="1:8" x14ac:dyDescent="0.25">
      <c r="A2478" s="18"/>
      <c r="B2478" s="12"/>
      <c r="C2478" s="12"/>
      <c r="D2478" s="12"/>
      <c r="E2478" s="13"/>
      <c r="F2478" s="18"/>
      <c r="G2478" s="12"/>
      <c r="H2478" s="14">
        <f>IF(OR($B2478="",$E2478=""),"",SUMIFS($E$6:$E2478,$B$6:$B2478,$B2478,$C$6:$C2478,"Crédit")-SUMIFS($E$6:$E2478,$B$6:$B2478,$B2478,$C$6:$C2478,"Remboursement"))</f>
      </c>
    </row>
    <row r="2479" spans="1:8" x14ac:dyDescent="0.25">
      <c r="A2479" s="18"/>
      <c r="B2479" s="12"/>
      <c r="C2479" s="12"/>
      <c r="D2479" s="12"/>
      <c r="E2479" s="13"/>
      <c r="F2479" s="18"/>
      <c r="G2479" s="12"/>
      <c r="H2479" s="14">
        <f>IF(OR($B2479="",$E2479=""),"",SUMIFS($E$6:$E2479,$B$6:$B2479,$B2479,$C$6:$C2479,"Crédit")-SUMIFS($E$6:$E2479,$B$6:$B2479,$B2479,$C$6:$C2479,"Remboursement"))</f>
      </c>
    </row>
    <row r="2480" spans="1:8" x14ac:dyDescent="0.25">
      <c r="A2480" s="18"/>
      <c r="B2480" s="12"/>
      <c r="C2480" s="12"/>
      <c r="D2480" s="12"/>
      <c r="E2480" s="13"/>
      <c r="F2480" s="18"/>
      <c r="G2480" s="12"/>
      <c r="H2480" s="14">
        <f>IF(OR($B2480="",$E2480=""),"",SUMIFS($E$6:$E2480,$B$6:$B2480,$B2480,$C$6:$C2480,"Crédit")-SUMIFS($E$6:$E2480,$B$6:$B2480,$B2480,$C$6:$C2480,"Remboursement"))</f>
      </c>
    </row>
    <row r="2481" spans="1:8" x14ac:dyDescent="0.25">
      <c r="A2481" s="18"/>
      <c r="B2481" s="12"/>
      <c r="C2481" s="12"/>
      <c r="D2481" s="12"/>
      <c r="E2481" s="13"/>
      <c r="F2481" s="18"/>
      <c r="G2481" s="12"/>
      <c r="H2481" s="14">
        <f>IF(OR($B2481="",$E2481=""),"",SUMIFS($E$6:$E2481,$B$6:$B2481,$B2481,$C$6:$C2481,"Crédit")-SUMIFS($E$6:$E2481,$B$6:$B2481,$B2481,$C$6:$C2481,"Remboursement"))</f>
      </c>
    </row>
    <row r="2482" spans="1:8" x14ac:dyDescent="0.25">
      <c r="A2482" s="18"/>
      <c r="B2482" s="12"/>
      <c r="C2482" s="12"/>
      <c r="D2482" s="12"/>
      <c r="E2482" s="13"/>
      <c r="F2482" s="18"/>
      <c r="G2482" s="12"/>
      <c r="H2482" s="14">
        <f>IF(OR($B2482="",$E2482=""),"",SUMIFS($E$6:$E2482,$B$6:$B2482,$B2482,$C$6:$C2482,"Crédit")-SUMIFS($E$6:$E2482,$B$6:$B2482,$B2482,$C$6:$C2482,"Remboursement"))</f>
      </c>
    </row>
    <row r="2483" spans="1:8" x14ac:dyDescent="0.25">
      <c r="A2483" s="18"/>
      <c r="B2483" s="12"/>
      <c r="C2483" s="12"/>
      <c r="D2483" s="12"/>
      <c r="E2483" s="13"/>
      <c r="F2483" s="18"/>
      <c r="G2483" s="12"/>
      <c r="H2483" s="14">
        <f>IF(OR($B2483="",$E2483=""),"",SUMIFS($E$6:$E2483,$B$6:$B2483,$B2483,$C$6:$C2483,"Crédit")-SUMIFS($E$6:$E2483,$B$6:$B2483,$B2483,$C$6:$C2483,"Remboursement"))</f>
      </c>
    </row>
    <row r="2484" spans="1:8" x14ac:dyDescent="0.25">
      <c r="A2484" s="18"/>
      <c r="B2484" s="12"/>
      <c r="C2484" s="12"/>
      <c r="D2484" s="12"/>
      <c r="E2484" s="13"/>
      <c r="F2484" s="18"/>
      <c r="G2484" s="12"/>
      <c r="H2484" s="14">
        <f>IF(OR($B2484="",$E2484=""),"",SUMIFS($E$6:$E2484,$B$6:$B2484,$B2484,$C$6:$C2484,"Crédit")-SUMIFS($E$6:$E2484,$B$6:$B2484,$B2484,$C$6:$C2484,"Remboursement"))</f>
      </c>
    </row>
    <row r="2485" spans="1:8" x14ac:dyDescent="0.25">
      <c r="A2485" s="18"/>
      <c r="B2485" s="12"/>
      <c r="C2485" s="12"/>
      <c r="D2485" s="12"/>
      <c r="E2485" s="13"/>
      <c r="F2485" s="18"/>
      <c r="G2485" s="12"/>
      <c r="H2485" s="14">
        <f>IF(OR($B2485="",$E2485=""),"",SUMIFS($E$6:$E2485,$B$6:$B2485,$B2485,$C$6:$C2485,"Crédit")-SUMIFS($E$6:$E2485,$B$6:$B2485,$B2485,$C$6:$C2485,"Remboursement"))</f>
      </c>
    </row>
    <row r="2486" spans="1:8" x14ac:dyDescent="0.25">
      <c r="A2486" s="18"/>
      <c r="B2486" s="12"/>
      <c r="C2486" s="12"/>
      <c r="D2486" s="12"/>
      <c r="E2486" s="13"/>
      <c r="F2486" s="18"/>
      <c r="G2486" s="12"/>
      <c r="H2486" s="14">
        <f>IF(OR($B2486="",$E2486=""),"",SUMIFS($E$6:$E2486,$B$6:$B2486,$B2486,$C$6:$C2486,"Crédit")-SUMIFS($E$6:$E2486,$B$6:$B2486,$B2486,$C$6:$C2486,"Remboursement"))</f>
      </c>
    </row>
    <row r="2487" spans="1:8" x14ac:dyDescent="0.25">
      <c r="A2487" s="18"/>
      <c r="B2487" s="12"/>
      <c r="C2487" s="12"/>
      <c r="D2487" s="12"/>
      <c r="E2487" s="13"/>
      <c r="F2487" s="18"/>
      <c r="G2487" s="12"/>
      <c r="H2487" s="14">
        <f>IF(OR($B2487="",$E2487=""),"",SUMIFS($E$6:$E2487,$B$6:$B2487,$B2487,$C$6:$C2487,"Crédit")-SUMIFS($E$6:$E2487,$B$6:$B2487,$B2487,$C$6:$C2487,"Remboursement"))</f>
      </c>
    </row>
    <row r="2488" spans="1:8" x14ac:dyDescent="0.25">
      <c r="A2488" s="18"/>
      <c r="B2488" s="12"/>
      <c r="C2488" s="12"/>
      <c r="D2488" s="12"/>
      <c r="E2488" s="13"/>
      <c r="F2488" s="18"/>
      <c r="G2488" s="12"/>
      <c r="H2488" s="14">
        <f>IF(OR($B2488="",$E2488=""),"",SUMIFS($E$6:$E2488,$B$6:$B2488,$B2488,$C$6:$C2488,"Crédit")-SUMIFS($E$6:$E2488,$B$6:$B2488,$B2488,$C$6:$C2488,"Remboursement"))</f>
      </c>
    </row>
    <row r="2489" spans="1:8" x14ac:dyDescent="0.25">
      <c r="A2489" s="18"/>
      <c r="B2489" s="12"/>
      <c r="C2489" s="12"/>
      <c r="D2489" s="12"/>
      <c r="E2489" s="13"/>
      <c r="F2489" s="18"/>
      <c r="G2489" s="12"/>
      <c r="H2489" s="14">
        <f>IF(OR($B2489="",$E2489=""),"",SUMIFS($E$6:$E2489,$B$6:$B2489,$B2489,$C$6:$C2489,"Crédit")-SUMIFS($E$6:$E2489,$B$6:$B2489,$B2489,$C$6:$C2489,"Remboursement"))</f>
      </c>
    </row>
    <row r="2490" spans="1:8" x14ac:dyDescent="0.25">
      <c r="A2490" s="18"/>
      <c r="B2490" s="12"/>
      <c r="C2490" s="12"/>
      <c r="D2490" s="12"/>
      <c r="E2490" s="13"/>
      <c r="F2490" s="18"/>
      <c r="G2490" s="12"/>
      <c r="H2490" s="14">
        <f>IF(OR($B2490="",$E2490=""),"",SUMIFS($E$6:$E2490,$B$6:$B2490,$B2490,$C$6:$C2490,"Crédit")-SUMIFS($E$6:$E2490,$B$6:$B2490,$B2490,$C$6:$C2490,"Remboursement"))</f>
      </c>
    </row>
    <row r="2491" spans="1:8" x14ac:dyDescent="0.25">
      <c r="A2491" s="18"/>
      <c r="B2491" s="12"/>
      <c r="C2491" s="12"/>
      <c r="D2491" s="12"/>
      <c r="E2491" s="13"/>
      <c r="F2491" s="18"/>
      <c r="G2491" s="12"/>
      <c r="H2491" s="14">
        <f>IF(OR($B2491="",$E2491=""),"",SUMIFS($E$6:$E2491,$B$6:$B2491,$B2491,$C$6:$C2491,"Crédit")-SUMIFS($E$6:$E2491,$B$6:$B2491,$B2491,$C$6:$C2491,"Remboursement"))</f>
      </c>
    </row>
    <row r="2492" spans="1:8" x14ac:dyDescent="0.25">
      <c r="A2492" s="18"/>
      <c r="B2492" s="12"/>
      <c r="C2492" s="12"/>
      <c r="D2492" s="12"/>
      <c r="E2492" s="13"/>
      <c r="F2492" s="18"/>
      <c r="G2492" s="12"/>
      <c r="H2492" s="14">
        <f>IF(OR($B2492="",$E2492=""),"",SUMIFS($E$6:$E2492,$B$6:$B2492,$B2492,$C$6:$C2492,"Crédit")-SUMIFS($E$6:$E2492,$B$6:$B2492,$B2492,$C$6:$C2492,"Remboursement"))</f>
      </c>
    </row>
    <row r="2493" spans="1:8" x14ac:dyDescent="0.25">
      <c r="A2493" s="18"/>
      <c r="B2493" s="12"/>
      <c r="C2493" s="12"/>
      <c r="D2493" s="12"/>
      <c r="E2493" s="13"/>
      <c r="F2493" s="18"/>
      <c r="G2493" s="12"/>
      <c r="H2493" s="14">
        <f>IF(OR($B2493="",$E2493=""),"",SUMIFS($E$6:$E2493,$B$6:$B2493,$B2493,$C$6:$C2493,"Crédit")-SUMIFS($E$6:$E2493,$B$6:$B2493,$B2493,$C$6:$C2493,"Remboursement"))</f>
      </c>
    </row>
    <row r="2494" spans="1:8" x14ac:dyDescent="0.25">
      <c r="A2494" s="18"/>
      <c r="B2494" s="12"/>
      <c r="C2494" s="12"/>
      <c r="D2494" s="12"/>
      <c r="E2494" s="13"/>
      <c r="F2494" s="18"/>
      <c r="G2494" s="12"/>
      <c r="H2494" s="14">
        <f>IF(OR($B2494="",$E2494=""),"",SUMIFS($E$6:$E2494,$B$6:$B2494,$B2494,$C$6:$C2494,"Crédit")-SUMIFS($E$6:$E2494,$B$6:$B2494,$B2494,$C$6:$C2494,"Remboursement"))</f>
      </c>
    </row>
    <row r="2495" spans="1:8" x14ac:dyDescent="0.25">
      <c r="A2495" s="18"/>
      <c r="B2495" s="12"/>
      <c r="C2495" s="12"/>
      <c r="D2495" s="12"/>
      <c r="E2495" s="13"/>
      <c r="F2495" s="18"/>
      <c r="G2495" s="12"/>
      <c r="H2495" s="14">
        <f>IF(OR($B2495="",$E2495=""),"",SUMIFS($E$6:$E2495,$B$6:$B2495,$B2495,$C$6:$C2495,"Crédit")-SUMIFS($E$6:$E2495,$B$6:$B2495,$B2495,$C$6:$C2495,"Remboursement"))</f>
      </c>
    </row>
    <row r="2496" spans="1:8" x14ac:dyDescent="0.25">
      <c r="A2496" s="18"/>
      <c r="B2496" s="12"/>
      <c r="C2496" s="12"/>
      <c r="D2496" s="12"/>
      <c r="E2496" s="13"/>
      <c r="F2496" s="18"/>
      <c r="G2496" s="12"/>
      <c r="H2496" s="14">
        <f>IF(OR($B2496="",$E2496=""),"",SUMIFS($E$6:$E2496,$B$6:$B2496,$B2496,$C$6:$C2496,"Crédit")-SUMIFS($E$6:$E2496,$B$6:$B2496,$B2496,$C$6:$C2496,"Remboursement"))</f>
      </c>
    </row>
    <row r="2497" spans="1:8" x14ac:dyDescent="0.25">
      <c r="A2497" s="18"/>
      <c r="B2497" s="12"/>
      <c r="C2497" s="12"/>
      <c r="D2497" s="12"/>
      <c r="E2497" s="13"/>
      <c r="F2497" s="18"/>
      <c r="G2497" s="12"/>
      <c r="H2497" s="14">
        <f>IF(OR($B2497="",$E2497=""),"",SUMIFS($E$6:$E2497,$B$6:$B2497,$B2497,$C$6:$C2497,"Crédit")-SUMIFS($E$6:$E2497,$B$6:$B2497,$B2497,$C$6:$C2497,"Remboursement"))</f>
      </c>
    </row>
    <row r="2498" spans="1:8" x14ac:dyDescent="0.25">
      <c r="A2498" s="18"/>
      <c r="B2498" s="12"/>
      <c r="C2498" s="12"/>
      <c r="D2498" s="12"/>
      <c r="E2498" s="13"/>
      <c r="F2498" s="18"/>
      <c r="G2498" s="12"/>
      <c r="H2498" s="14">
        <f>IF(OR($B2498="",$E2498=""),"",SUMIFS($E$6:$E2498,$B$6:$B2498,$B2498,$C$6:$C2498,"Crédit")-SUMIFS($E$6:$E2498,$B$6:$B2498,$B2498,$C$6:$C2498,"Remboursement"))</f>
      </c>
    </row>
    <row r="2499" spans="1:8" x14ac:dyDescent="0.25">
      <c r="A2499" s="18"/>
      <c r="B2499" s="12"/>
      <c r="C2499" s="12"/>
      <c r="D2499" s="12"/>
      <c r="E2499" s="13"/>
      <c r="F2499" s="18"/>
      <c r="G2499" s="12"/>
      <c r="H2499" s="14">
        <f>IF(OR($B2499="",$E2499=""),"",SUMIFS($E$6:$E2499,$B$6:$B2499,$B2499,$C$6:$C2499,"Crédit")-SUMIFS($E$6:$E2499,$B$6:$B2499,$B2499,$C$6:$C2499,"Remboursement"))</f>
      </c>
    </row>
    <row r="2500" spans="1:8" x14ac:dyDescent="0.25">
      <c r="A2500" s="18"/>
      <c r="B2500" s="12"/>
      <c r="C2500" s="12"/>
      <c r="D2500" s="12"/>
      <c r="E2500" s="13"/>
      <c r="F2500" s="18"/>
      <c r="G2500" s="12"/>
      <c r="H2500" s="14">
        <f>IF(OR($B2500="",$E2500=""),"",SUMIFS($E$6:$E2500,$B$6:$B2500,$B2500,$C$6:$C2500,"Crédit")-SUMIFS($E$6:$E2500,$B$6:$B2500,$B2500,$C$6:$C2500,"Remboursement"))</f>
      </c>
    </row>
    <row r="2501" spans="1:8" x14ac:dyDescent="0.25">
      <c r="A2501" s="18"/>
      <c r="B2501" s="12"/>
      <c r="C2501" s="12"/>
      <c r="D2501" s="12"/>
      <c r="E2501" s="13"/>
      <c r="F2501" s="18"/>
      <c r="G2501" s="12"/>
      <c r="H2501" s="14">
        <f>IF(OR($B2501="",$E2501=""),"",SUMIFS($E$6:$E2501,$B$6:$B2501,$B2501,$C$6:$C2501,"Crédit")-SUMIFS($E$6:$E2501,$B$6:$B2501,$B2501,$C$6:$C2501,"Remboursement"))</f>
      </c>
    </row>
    <row r="2502" spans="1:8" x14ac:dyDescent="0.25">
      <c r="A2502" s="18"/>
      <c r="B2502" s="12"/>
      <c r="C2502" s="12"/>
      <c r="D2502" s="12"/>
      <c r="E2502" s="13"/>
      <c r="F2502" s="18"/>
      <c r="G2502" s="12"/>
      <c r="H2502" s="14">
        <f>IF(OR($B2502="",$E2502=""),"",SUMIFS($E$6:$E2502,$B$6:$B2502,$B2502,$C$6:$C2502,"Crédit")-SUMIFS($E$6:$E2502,$B$6:$B2502,$B2502,$C$6:$C2502,"Remboursement"))</f>
      </c>
    </row>
    <row r="2503" spans="1:8" x14ac:dyDescent="0.25">
      <c r="A2503" s="18"/>
      <c r="B2503" s="12"/>
      <c r="C2503" s="12"/>
      <c r="D2503" s="12"/>
      <c r="E2503" s="13"/>
      <c r="F2503" s="18"/>
      <c r="G2503" s="12"/>
      <c r="H2503" s="14">
        <f>IF(OR($B2503="",$E2503=""),"",SUMIFS($E$6:$E2503,$B$6:$B2503,$B2503,$C$6:$C2503,"Crédit")-SUMIFS($E$6:$E2503,$B$6:$B2503,$B2503,$C$6:$C2503,"Remboursement"))</f>
      </c>
    </row>
    <row r="2504" spans="1:8" x14ac:dyDescent="0.25">
      <c r="A2504" s="18"/>
      <c r="B2504" s="12"/>
      <c r="C2504" s="12"/>
      <c r="D2504" s="12"/>
      <c r="E2504" s="13"/>
      <c r="F2504" s="18"/>
      <c r="G2504" s="12"/>
      <c r="H2504" s="14">
        <f>IF(OR($B2504="",$E2504=""),"",SUMIFS($E$6:$E2504,$B$6:$B2504,$B2504,$C$6:$C2504,"Crédit")-SUMIFS($E$6:$E2504,$B$6:$B2504,$B2504,$C$6:$C2504,"Remboursement"))</f>
      </c>
    </row>
    <row r="2505" spans="1:8" x14ac:dyDescent="0.25">
      <c r="A2505" s="18"/>
      <c r="B2505" s="12"/>
      <c r="C2505" s="12"/>
      <c r="D2505" s="12"/>
      <c r="E2505" s="13"/>
      <c r="F2505" s="18"/>
      <c r="G2505" s="12"/>
      <c r="H2505" s="14">
        <f>IF(OR($B2505="",$E2505=""),"",SUMIFS($E$6:$E2505,$B$6:$B2505,$B2505,$C$6:$C2505,"Crédit")-SUMIFS($E$6:$E2505,$B$6:$B2505,$B2505,$C$6:$C2505,"Remboursement"))</f>
      </c>
    </row>
    <row r="2506" spans="1:8" x14ac:dyDescent="0.25">
      <c r="A2506" s="18"/>
      <c r="B2506" s="12"/>
      <c r="C2506" s="12"/>
      <c r="D2506" s="12"/>
      <c r="E2506" s="13"/>
      <c r="F2506" s="18"/>
      <c r="G2506" s="12"/>
      <c r="H2506" s="14">
        <f>IF(OR($B2506="",$E2506=""),"",SUMIFS($E$6:$E2506,$B$6:$B2506,$B2506,$C$6:$C2506,"Crédit")-SUMIFS($E$6:$E2506,$B$6:$B2506,$B2506,$C$6:$C2506,"Remboursement"))</f>
      </c>
    </row>
    <row r="2507" spans="1:8" x14ac:dyDescent="0.25">
      <c r="A2507" s="18"/>
      <c r="B2507" s="12"/>
      <c r="C2507" s="12"/>
      <c r="D2507" s="12"/>
      <c r="E2507" s="13"/>
      <c r="F2507" s="18"/>
      <c r="G2507" s="12"/>
      <c r="H2507" s="14">
        <f>IF(OR($B2507="",$E2507=""),"",SUMIFS($E$6:$E2507,$B$6:$B2507,$B2507,$C$6:$C2507,"Crédit")-SUMIFS($E$6:$E2507,$B$6:$B2507,$B2507,$C$6:$C2507,"Remboursement"))</f>
      </c>
    </row>
    <row r="2508" spans="1:8" x14ac:dyDescent="0.25">
      <c r="A2508" s="18"/>
      <c r="B2508" s="12"/>
      <c r="C2508" s="12"/>
      <c r="D2508" s="12"/>
      <c r="E2508" s="13"/>
      <c r="F2508" s="18"/>
      <c r="G2508" s="12"/>
      <c r="H2508" s="14">
        <f>IF(OR($B2508="",$E2508=""),"",SUMIFS($E$6:$E2508,$B$6:$B2508,$B2508,$C$6:$C2508,"Crédit")-SUMIFS($E$6:$E2508,$B$6:$B2508,$B2508,$C$6:$C2508,"Remboursement"))</f>
      </c>
    </row>
    <row r="2509" spans="1:8" x14ac:dyDescent="0.25">
      <c r="A2509" s="18"/>
      <c r="B2509" s="12"/>
      <c r="C2509" s="12"/>
      <c r="D2509" s="12"/>
      <c r="E2509" s="13"/>
      <c r="F2509" s="18"/>
      <c r="G2509" s="12"/>
      <c r="H2509" s="14">
        <f>IF(OR($B2509="",$E2509=""),"",SUMIFS($E$6:$E2509,$B$6:$B2509,$B2509,$C$6:$C2509,"Crédit")-SUMIFS($E$6:$E2509,$B$6:$B2509,$B2509,$C$6:$C2509,"Remboursement"))</f>
      </c>
    </row>
    <row r="2510" spans="1:8" x14ac:dyDescent="0.25">
      <c r="A2510" s="18"/>
      <c r="B2510" s="12"/>
      <c r="C2510" s="12"/>
      <c r="D2510" s="12"/>
      <c r="E2510" s="13"/>
      <c r="F2510" s="18"/>
      <c r="G2510" s="12"/>
      <c r="H2510" s="14">
        <f>IF(OR($B2510="",$E2510=""),"",SUMIFS($E$6:$E2510,$B$6:$B2510,$B2510,$C$6:$C2510,"Crédit")-SUMIFS($E$6:$E2510,$B$6:$B2510,$B2510,$C$6:$C2510,"Remboursement"))</f>
      </c>
    </row>
    <row r="2511" spans="1:8" x14ac:dyDescent="0.25">
      <c r="A2511" s="18"/>
      <c r="B2511" s="12"/>
      <c r="C2511" s="12"/>
      <c r="D2511" s="12"/>
      <c r="E2511" s="13"/>
      <c r="F2511" s="18"/>
      <c r="G2511" s="12"/>
      <c r="H2511" s="14">
        <f>IF(OR($B2511="",$E2511=""),"",SUMIFS($E$6:$E2511,$B$6:$B2511,$B2511,$C$6:$C2511,"Crédit")-SUMIFS($E$6:$E2511,$B$6:$B2511,$B2511,$C$6:$C2511,"Remboursement"))</f>
      </c>
    </row>
    <row r="2512" spans="1:8" x14ac:dyDescent="0.25">
      <c r="A2512" s="18"/>
      <c r="B2512" s="12"/>
      <c r="C2512" s="12"/>
      <c r="D2512" s="12"/>
      <c r="E2512" s="13"/>
      <c r="F2512" s="18"/>
      <c r="G2512" s="12"/>
      <c r="H2512" s="14">
        <f>IF(OR($B2512="",$E2512=""),"",SUMIFS($E$6:$E2512,$B$6:$B2512,$B2512,$C$6:$C2512,"Crédit")-SUMIFS($E$6:$E2512,$B$6:$B2512,$B2512,$C$6:$C2512,"Remboursement"))</f>
      </c>
    </row>
    <row r="2513" spans="1:8" x14ac:dyDescent="0.25">
      <c r="A2513" s="18"/>
      <c r="B2513" s="12"/>
      <c r="C2513" s="12"/>
      <c r="D2513" s="12"/>
      <c r="E2513" s="13"/>
      <c r="F2513" s="18"/>
      <c r="G2513" s="12"/>
      <c r="H2513" s="14">
        <f>IF(OR($B2513="",$E2513=""),"",SUMIFS($E$6:$E2513,$B$6:$B2513,$B2513,$C$6:$C2513,"Crédit")-SUMIFS($E$6:$E2513,$B$6:$B2513,$B2513,$C$6:$C2513,"Remboursement"))</f>
      </c>
    </row>
    <row r="2514" spans="1:8" x14ac:dyDescent="0.25">
      <c r="A2514" s="18"/>
      <c r="B2514" s="12"/>
      <c r="C2514" s="12"/>
      <c r="D2514" s="12"/>
      <c r="E2514" s="13"/>
      <c r="F2514" s="18"/>
      <c r="G2514" s="12"/>
      <c r="H2514" s="14">
        <f>IF(OR($B2514="",$E2514=""),"",SUMIFS($E$6:$E2514,$B$6:$B2514,$B2514,$C$6:$C2514,"Crédit")-SUMIFS($E$6:$E2514,$B$6:$B2514,$B2514,$C$6:$C2514,"Remboursement"))</f>
      </c>
    </row>
    <row r="2515" spans="1:8" x14ac:dyDescent="0.25">
      <c r="A2515" s="18"/>
      <c r="B2515" s="12"/>
      <c r="C2515" s="12"/>
      <c r="D2515" s="12"/>
      <c r="E2515" s="13"/>
      <c r="F2515" s="18"/>
      <c r="G2515" s="12"/>
      <c r="H2515" s="14">
        <f>IF(OR($B2515="",$E2515=""),"",SUMIFS($E$6:$E2515,$B$6:$B2515,$B2515,$C$6:$C2515,"Crédit")-SUMIFS($E$6:$E2515,$B$6:$B2515,$B2515,$C$6:$C2515,"Remboursement"))</f>
      </c>
    </row>
    <row r="2516" spans="1:8" x14ac:dyDescent="0.25">
      <c r="A2516" s="18"/>
      <c r="B2516" s="12"/>
      <c r="C2516" s="12"/>
      <c r="D2516" s="12"/>
      <c r="E2516" s="13"/>
      <c r="F2516" s="18"/>
      <c r="G2516" s="12"/>
      <c r="H2516" s="14">
        <f>IF(OR($B2516="",$E2516=""),"",SUMIFS($E$6:$E2516,$B$6:$B2516,$B2516,$C$6:$C2516,"Crédit")-SUMIFS($E$6:$E2516,$B$6:$B2516,$B2516,$C$6:$C2516,"Remboursement"))</f>
      </c>
    </row>
    <row r="2517" spans="1:8" x14ac:dyDescent="0.25">
      <c r="A2517" s="18"/>
      <c r="B2517" s="12"/>
      <c r="C2517" s="12"/>
      <c r="D2517" s="12"/>
      <c r="E2517" s="13"/>
      <c r="F2517" s="18"/>
      <c r="G2517" s="12"/>
      <c r="H2517" s="14">
        <f>IF(OR($B2517="",$E2517=""),"",SUMIFS($E$6:$E2517,$B$6:$B2517,$B2517,$C$6:$C2517,"Crédit")-SUMIFS($E$6:$E2517,$B$6:$B2517,$B2517,$C$6:$C2517,"Remboursement"))</f>
      </c>
    </row>
    <row r="2518" spans="1:8" x14ac:dyDescent="0.25">
      <c r="A2518" s="18"/>
      <c r="B2518" s="12"/>
      <c r="C2518" s="12"/>
      <c r="D2518" s="12"/>
      <c r="E2518" s="13"/>
      <c r="F2518" s="18"/>
      <c r="G2518" s="12"/>
      <c r="H2518" s="14">
        <f>IF(OR($B2518="",$E2518=""),"",SUMIFS($E$6:$E2518,$B$6:$B2518,$B2518,$C$6:$C2518,"Crédit")-SUMIFS($E$6:$E2518,$B$6:$B2518,$B2518,$C$6:$C2518,"Remboursement"))</f>
      </c>
    </row>
    <row r="2519" spans="1:8" x14ac:dyDescent="0.25">
      <c r="A2519" s="18"/>
      <c r="B2519" s="12"/>
      <c r="C2519" s="12"/>
      <c r="D2519" s="12"/>
      <c r="E2519" s="13"/>
      <c r="F2519" s="18"/>
      <c r="G2519" s="12"/>
      <c r="H2519" s="14">
        <f>IF(OR($B2519="",$E2519=""),"",SUMIFS($E$6:$E2519,$B$6:$B2519,$B2519,$C$6:$C2519,"Crédit")-SUMIFS($E$6:$E2519,$B$6:$B2519,$B2519,$C$6:$C2519,"Remboursement"))</f>
      </c>
    </row>
    <row r="2520" spans="1:8" x14ac:dyDescent="0.25">
      <c r="A2520" s="18"/>
      <c r="B2520" s="12"/>
      <c r="C2520" s="12"/>
      <c r="D2520" s="12"/>
      <c r="E2520" s="13"/>
      <c r="F2520" s="18"/>
      <c r="G2520" s="12"/>
      <c r="H2520" s="14">
        <f>IF(OR($B2520="",$E2520=""),"",SUMIFS($E$6:$E2520,$B$6:$B2520,$B2520,$C$6:$C2520,"Crédit")-SUMIFS($E$6:$E2520,$B$6:$B2520,$B2520,$C$6:$C2520,"Remboursement"))</f>
      </c>
    </row>
    <row r="2521" spans="1:8" x14ac:dyDescent="0.25">
      <c r="A2521" s="18"/>
      <c r="B2521" s="12"/>
      <c r="C2521" s="12"/>
      <c r="D2521" s="12"/>
      <c r="E2521" s="13"/>
      <c r="F2521" s="18"/>
      <c r="G2521" s="12"/>
      <c r="H2521" s="14">
        <f>IF(OR($B2521="",$E2521=""),"",SUMIFS($E$6:$E2521,$B$6:$B2521,$B2521,$C$6:$C2521,"Crédit")-SUMIFS($E$6:$E2521,$B$6:$B2521,$B2521,$C$6:$C2521,"Remboursement"))</f>
      </c>
    </row>
    <row r="2522" spans="1:8" x14ac:dyDescent="0.25">
      <c r="A2522" s="18"/>
      <c r="B2522" s="12"/>
      <c r="C2522" s="12"/>
      <c r="D2522" s="12"/>
      <c r="E2522" s="13"/>
      <c r="F2522" s="18"/>
      <c r="G2522" s="12"/>
      <c r="H2522" s="14">
        <f>IF(OR($B2522="",$E2522=""),"",SUMIFS($E$6:$E2522,$B$6:$B2522,$B2522,$C$6:$C2522,"Crédit")-SUMIFS($E$6:$E2522,$B$6:$B2522,$B2522,$C$6:$C2522,"Remboursement"))</f>
      </c>
    </row>
    <row r="2523" spans="1:8" x14ac:dyDescent="0.25">
      <c r="A2523" s="18"/>
      <c r="B2523" s="12"/>
      <c r="C2523" s="12"/>
      <c r="D2523" s="12"/>
      <c r="E2523" s="13"/>
      <c r="F2523" s="18"/>
      <c r="G2523" s="12"/>
      <c r="H2523" s="14">
        <f>IF(OR($B2523="",$E2523=""),"",SUMIFS($E$6:$E2523,$B$6:$B2523,$B2523,$C$6:$C2523,"Crédit")-SUMIFS($E$6:$E2523,$B$6:$B2523,$B2523,$C$6:$C2523,"Remboursement"))</f>
      </c>
    </row>
    <row r="2524" spans="1:8" x14ac:dyDescent="0.25">
      <c r="A2524" s="18"/>
      <c r="B2524" s="12"/>
      <c r="C2524" s="12"/>
      <c r="D2524" s="12"/>
      <c r="E2524" s="13"/>
      <c r="F2524" s="18"/>
      <c r="G2524" s="12"/>
      <c r="H2524" s="14">
        <f>IF(OR($B2524="",$E2524=""),"",SUMIFS($E$6:$E2524,$B$6:$B2524,$B2524,$C$6:$C2524,"Crédit")-SUMIFS($E$6:$E2524,$B$6:$B2524,$B2524,$C$6:$C2524,"Remboursement"))</f>
      </c>
    </row>
    <row r="2525" spans="1:8" x14ac:dyDescent="0.25">
      <c r="A2525" s="18"/>
      <c r="B2525" s="12"/>
      <c r="C2525" s="12"/>
      <c r="D2525" s="12"/>
      <c r="E2525" s="13"/>
      <c r="F2525" s="18"/>
      <c r="G2525" s="12"/>
      <c r="H2525" s="14">
        <f>IF(OR($B2525="",$E2525=""),"",SUMIFS($E$6:$E2525,$B$6:$B2525,$B2525,$C$6:$C2525,"Crédit")-SUMIFS($E$6:$E2525,$B$6:$B2525,$B2525,$C$6:$C2525,"Remboursement"))</f>
      </c>
    </row>
    <row r="2526" spans="1:8" x14ac:dyDescent="0.25">
      <c r="A2526" s="18"/>
      <c r="B2526" s="12"/>
      <c r="C2526" s="12"/>
      <c r="D2526" s="12"/>
      <c r="E2526" s="13"/>
      <c r="F2526" s="18"/>
      <c r="G2526" s="12"/>
      <c r="H2526" s="14">
        <f>IF(OR($B2526="",$E2526=""),"",SUMIFS($E$6:$E2526,$B$6:$B2526,$B2526,$C$6:$C2526,"Crédit")-SUMIFS($E$6:$E2526,$B$6:$B2526,$B2526,$C$6:$C2526,"Remboursement"))</f>
      </c>
    </row>
    <row r="2527" spans="1:8" x14ac:dyDescent="0.25">
      <c r="A2527" s="18"/>
      <c r="B2527" s="12"/>
      <c r="C2527" s="12"/>
      <c r="D2527" s="12"/>
      <c r="E2527" s="13"/>
      <c r="F2527" s="18"/>
      <c r="G2527" s="12"/>
      <c r="H2527" s="14">
        <f>IF(OR($B2527="",$E2527=""),"",SUMIFS($E$6:$E2527,$B$6:$B2527,$B2527,$C$6:$C2527,"Crédit")-SUMIFS($E$6:$E2527,$B$6:$B2527,$B2527,$C$6:$C2527,"Remboursement"))</f>
      </c>
    </row>
    <row r="2528" spans="1:8" x14ac:dyDescent="0.25">
      <c r="A2528" s="18"/>
      <c r="B2528" s="12"/>
      <c r="C2528" s="12"/>
      <c r="D2528" s="12"/>
      <c r="E2528" s="13"/>
      <c r="F2528" s="18"/>
      <c r="G2528" s="12"/>
      <c r="H2528" s="14">
        <f>IF(OR($B2528="",$E2528=""),"",SUMIFS($E$6:$E2528,$B$6:$B2528,$B2528,$C$6:$C2528,"Crédit")-SUMIFS($E$6:$E2528,$B$6:$B2528,$B2528,$C$6:$C2528,"Remboursement"))</f>
      </c>
    </row>
    <row r="2529" spans="1:8" x14ac:dyDescent="0.25">
      <c r="A2529" s="18"/>
      <c r="B2529" s="12"/>
      <c r="C2529" s="12"/>
      <c r="D2529" s="12"/>
      <c r="E2529" s="13"/>
      <c r="F2529" s="18"/>
      <c r="G2529" s="12"/>
      <c r="H2529" s="14">
        <f>IF(OR($B2529="",$E2529=""),"",SUMIFS($E$6:$E2529,$B$6:$B2529,$B2529,$C$6:$C2529,"Crédit")-SUMIFS($E$6:$E2529,$B$6:$B2529,$B2529,$C$6:$C2529,"Remboursement"))</f>
      </c>
    </row>
    <row r="2530" spans="1:8" x14ac:dyDescent="0.25">
      <c r="A2530" s="18"/>
      <c r="B2530" s="12"/>
      <c r="C2530" s="12"/>
      <c r="D2530" s="12"/>
      <c r="E2530" s="13"/>
      <c r="F2530" s="18"/>
      <c r="G2530" s="12"/>
      <c r="H2530" s="14">
        <f>IF(OR($B2530="",$E2530=""),"",SUMIFS($E$6:$E2530,$B$6:$B2530,$B2530,$C$6:$C2530,"Crédit")-SUMIFS($E$6:$E2530,$B$6:$B2530,$B2530,$C$6:$C2530,"Remboursement"))</f>
      </c>
    </row>
    <row r="2531" spans="1:8" x14ac:dyDescent="0.25">
      <c r="A2531" s="18"/>
      <c r="B2531" s="12"/>
      <c r="C2531" s="12"/>
      <c r="D2531" s="12"/>
      <c r="E2531" s="13"/>
      <c r="F2531" s="18"/>
      <c r="G2531" s="12"/>
      <c r="H2531" s="14">
        <f>IF(OR($B2531="",$E2531=""),"",SUMIFS($E$6:$E2531,$B$6:$B2531,$B2531,$C$6:$C2531,"Crédit")-SUMIFS($E$6:$E2531,$B$6:$B2531,$B2531,$C$6:$C2531,"Remboursement"))</f>
      </c>
    </row>
    <row r="2532" spans="1:8" x14ac:dyDescent="0.25">
      <c r="A2532" s="18"/>
      <c r="B2532" s="12"/>
      <c r="C2532" s="12"/>
      <c r="D2532" s="12"/>
      <c r="E2532" s="13"/>
      <c r="F2532" s="18"/>
      <c r="G2532" s="12"/>
      <c r="H2532" s="14">
        <f>IF(OR($B2532="",$E2532=""),"",SUMIFS($E$6:$E2532,$B$6:$B2532,$B2532,$C$6:$C2532,"Crédit")-SUMIFS($E$6:$E2532,$B$6:$B2532,$B2532,$C$6:$C2532,"Remboursement"))</f>
      </c>
    </row>
    <row r="2533" spans="1:8" x14ac:dyDescent="0.25">
      <c r="A2533" s="18"/>
      <c r="B2533" s="12"/>
      <c r="C2533" s="12"/>
      <c r="D2533" s="12"/>
      <c r="E2533" s="13"/>
      <c r="F2533" s="18"/>
      <c r="G2533" s="12"/>
      <c r="H2533" s="14">
        <f>IF(OR($B2533="",$E2533=""),"",SUMIFS($E$6:$E2533,$B$6:$B2533,$B2533,$C$6:$C2533,"Crédit")-SUMIFS($E$6:$E2533,$B$6:$B2533,$B2533,$C$6:$C2533,"Remboursement"))</f>
      </c>
    </row>
    <row r="2534" spans="1:8" x14ac:dyDescent="0.25">
      <c r="A2534" s="18"/>
      <c r="B2534" s="12"/>
      <c r="C2534" s="12"/>
      <c r="D2534" s="12"/>
      <c r="E2534" s="13"/>
      <c r="F2534" s="18"/>
      <c r="G2534" s="12"/>
      <c r="H2534" s="14">
        <f>IF(OR($B2534="",$E2534=""),"",SUMIFS($E$6:$E2534,$B$6:$B2534,$B2534,$C$6:$C2534,"Crédit")-SUMIFS($E$6:$E2534,$B$6:$B2534,$B2534,$C$6:$C2534,"Remboursement"))</f>
      </c>
    </row>
    <row r="2535" spans="1:8" x14ac:dyDescent="0.25">
      <c r="A2535" s="18"/>
      <c r="B2535" s="12"/>
      <c r="C2535" s="12"/>
      <c r="D2535" s="12"/>
      <c r="E2535" s="13"/>
      <c r="F2535" s="18"/>
      <c r="G2535" s="12"/>
      <c r="H2535" s="14">
        <f>IF(OR($B2535="",$E2535=""),"",SUMIFS($E$6:$E2535,$B$6:$B2535,$B2535,$C$6:$C2535,"Crédit")-SUMIFS($E$6:$E2535,$B$6:$B2535,$B2535,$C$6:$C2535,"Remboursement"))</f>
      </c>
    </row>
    <row r="2536" spans="1:8" x14ac:dyDescent="0.25">
      <c r="A2536" s="18"/>
      <c r="B2536" s="12"/>
      <c r="C2536" s="12"/>
      <c r="D2536" s="12"/>
      <c r="E2536" s="13"/>
      <c r="F2536" s="18"/>
      <c r="G2536" s="12"/>
      <c r="H2536" s="14">
        <f>IF(OR($B2536="",$E2536=""),"",SUMIFS($E$6:$E2536,$B$6:$B2536,$B2536,$C$6:$C2536,"Crédit")-SUMIFS($E$6:$E2536,$B$6:$B2536,$B2536,$C$6:$C2536,"Remboursement"))</f>
      </c>
    </row>
    <row r="2537" spans="1:8" x14ac:dyDescent="0.25">
      <c r="A2537" s="18"/>
      <c r="B2537" s="12"/>
      <c r="C2537" s="12"/>
      <c r="D2537" s="12"/>
      <c r="E2537" s="13"/>
      <c r="F2537" s="18"/>
      <c r="G2537" s="12"/>
      <c r="H2537" s="14">
        <f>IF(OR($B2537="",$E2537=""),"",SUMIFS($E$6:$E2537,$B$6:$B2537,$B2537,$C$6:$C2537,"Crédit")-SUMIFS($E$6:$E2537,$B$6:$B2537,$B2537,$C$6:$C2537,"Remboursement"))</f>
      </c>
    </row>
    <row r="2538" spans="1:8" x14ac:dyDescent="0.25">
      <c r="A2538" s="18"/>
      <c r="B2538" s="12"/>
      <c r="C2538" s="12"/>
      <c r="D2538" s="12"/>
      <c r="E2538" s="13"/>
      <c r="F2538" s="18"/>
      <c r="G2538" s="12"/>
      <c r="H2538" s="14">
        <f>IF(OR($B2538="",$E2538=""),"",SUMIFS($E$6:$E2538,$B$6:$B2538,$B2538,$C$6:$C2538,"Crédit")-SUMIFS($E$6:$E2538,$B$6:$B2538,$B2538,$C$6:$C2538,"Remboursement"))</f>
      </c>
    </row>
    <row r="2539" spans="1:8" x14ac:dyDescent="0.25">
      <c r="A2539" s="18"/>
      <c r="B2539" s="12"/>
      <c r="C2539" s="12"/>
      <c r="D2539" s="12"/>
      <c r="E2539" s="13"/>
      <c r="F2539" s="18"/>
      <c r="G2539" s="12"/>
      <c r="H2539" s="14">
        <f>IF(OR($B2539="",$E2539=""),"",SUMIFS($E$6:$E2539,$B$6:$B2539,$B2539,$C$6:$C2539,"Crédit")-SUMIFS($E$6:$E2539,$B$6:$B2539,$B2539,$C$6:$C2539,"Remboursement"))</f>
      </c>
    </row>
    <row r="2540" spans="1:8" x14ac:dyDescent="0.25">
      <c r="A2540" s="18"/>
      <c r="B2540" s="12"/>
      <c r="C2540" s="12"/>
      <c r="D2540" s="12"/>
      <c r="E2540" s="13"/>
      <c r="F2540" s="18"/>
      <c r="G2540" s="12"/>
      <c r="H2540" s="14">
        <f>IF(OR($B2540="",$E2540=""),"",SUMIFS($E$6:$E2540,$B$6:$B2540,$B2540,$C$6:$C2540,"Crédit")-SUMIFS($E$6:$E2540,$B$6:$B2540,$B2540,$C$6:$C2540,"Remboursement"))</f>
      </c>
    </row>
    <row r="2541" spans="1:8" x14ac:dyDescent="0.25">
      <c r="A2541" s="18"/>
      <c r="B2541" s="12"/>
      <c r="C2541" s="12"/>
      <c r="D2541" s="12"/>
      <c r="E2541" s="13"/>
      <c r="F2541" s="18"/>
      <c r="G2541" s="12"/>
      <c r="H2541" s="14">
        <f>IF(OR($B2541="",$E2541=""),"",SUMIFS($E$6:$E2541,$B$6:$B2541,$B2541,$C$6:$C2541,"Crédit")-SUMIFS($E$6:$E2541,$B$6:$B2541,$B2541,$C$6:$C2541,"Remboursement"))</f>
      </c>
    </row>
    <row r="2542" spans="1:8" x14ac:dyDescent="0.25">
      <c r="A2542" s="18"/>
      <c r="B2542" s="12"/>
      <c r="C2542" s="12"/>
      <c r="D2542" s="12"/>
      <c r="E2542" s="13"/>
      <c r="F2542" s="18"/>
      <c r="G2542" s="12"/>
      <c r="H2542" s="14">
        <f>IF(OR($B2542="",$E2542=""),"",SUMIFS($E$6:$E2542,$B$6:$B2542,$B2542,$C$6:$C2542,"Crédit")-SUMIFS($E$6:$E2542,$B$6:$B2542,$B2542,$C$6:$C2542,"Remboursement"))</f>
      </c>
    </row>
    <row r="2543" spans="1:8" x14ac:dyDescent="0.25">
      <c r="A2543" s="18"/>
      <c r="B2543" s="12"/>
      <c r="C2543" s="12"/>
      <c r="D2543" s="12"/>
      <c r="E2543" s="13"/>
      <c r="F2543" s="18"/>
      <c r="G2543" s="12"/>
      <c r="H2543" s="14">
        <f>IF(OR($B2543="",$E2543=""),"",SUMIFS($E$6:$E2543,$B$6:$B2543,$B2543,$C$6:$C2543,"Crédit")-SUMIFS($E$6:$E2543,$B$6:$B2543,$B2543,$C$6:$C2543,"Remboursement"))</f>
      </c>
    </row>
    <row r="2544" spans="1:8" x14ac:dyDescent="0.25">
      <c r="A2544" s="18"/>
      <c r="B2544" s="12"/>
      <c r="C2544" s="12"/>
      <c r="D2544" s="12"/>
      <c r="E2544" s="13"/>
      <c r="F2544" s="18"/>
      <c r="G2544" s="12"/>
      <c r="H2544" s="14">
        <f>IF(OR($B2544="",$E2544=""),"",SUMIFS($E$6:$E2544,$B$6:$B2544,$B2544,$C$6:$C2544,"Crédit")-SUMIFS($E$6:$E2544,$B$6:$B2544,$B2544,$C$6:$C2544,"Remboursement"))</f>
      </c>
    </row>
    <row r="2545" spans="1:8" x14ac:dyDescent="0.25">
      <c r="A2545" s="18"/>
      <c r="B2545" s="12"/>
      <c r="C2545" s="12"/>
      <c r="D2545" s="12"/>
      <c r="E2545" s="13"/>
      <c r="F2545" s="18"/>
      <c r="G2545" s="12"/>
      <c r="H2545" s="14">
        <f>IF(OR($B2545="",$E2545=""),"",SUMIFS($E$6:$E2545,$B$6:$B2545,$B2545,$C$6:$C2545,"Crédit")-SUMIFS($E$6:$E2545,$B$6:$B2545,$B2545,$C$6:$C2545,"Remboursement"))</f>
      </c>
    </row>
    <row r="2546" spans="1:8" x14ac:dyDescent="0.25">
      <c r="A2546" s="18"/>
      <c r="B2546" s="12"/>
      <c r="C2546" s="12"/>
      <c r="D2546" s="12"/>
      <c r="E2546" s="13"/>
      <c r="F2546" s="18"/>
      <c r="G2546" s="12"/>
      <c r="H2546" s="14">
        <f>IF(OR($B2546="",$E2546=""),"",SUMIFS($E$6:$E2546,$B$6:$B2546,$B2546,$C$6:$C2546,"Crédit")-SUMIFS($E$6:$E2546,$B$6:$B2546,$B2546,$C$6:$C2546,"Remboursement"))</f>
      </c>
    </row>
    <row r="2547" spans="1:8" x14ac:dyDescent="0.25">
      <c r="A2547" s="18"/>
      <c r="B2547" s="12"/>
      <c r="C2547" s="12"/>
      <c r="D2547" s="12"/>
      <c r="E2547" s="13"/>
      <c r="F2547" s="18"/>
      <c r="G2547" s="12"/>
      <c r="H2547" s="14">
        <f>IF(OR($B2547="",$E2547=""),"",SUMIFS($E$6:$E2547,$B$6:$B2547,$B2547,$C$6:$C2547,"Crédit")-SUMIFS($E$6:$E2547,$B$6:$B2547,$B2547,$C$6:$C2547,"Remboursement"))</f>
      </c>
    </row>
    <row r="2548" spans="1:8" x14ac:dyDescent="0.25">
      <c r="A2548" s="18"/>
      <c r="B2548" s="12"/>
      <c r="C2548" s="12"/>
      <c r="D2548" s="12"/>
      <c r="E2548" s="13"/>
      <c r="F2548" s="18"/>
      <c r="G2548" s="12"/>
      <c r="H2548" s="14">
        <f>IF(OR($B2548="",$E2548=""),"",SUMIFS($E$6:$E2548,$B$6:$B2548,$B2548,$C$6:$C2548,"Crédit")-SUMIFS($E$6:$E2548,$B$6:$B2548,$B2548,$C$6:$C2548,"Remboursement"))</f>
      </c>
    </row>
    <row r="2549" spans="1:8" x14ac:dyDescent="0.25">
      <c r="A2549" s="18"/>
      <c r="B2549" s="12"/>
      <c r="C2549" s="12"/>
      <c r="D2549" s="12"/>
      <c r="E2549" s="13"/>
      <c r="F2549" s="18"/>
      <c r="G2549" s="12"/>
      <c r="H2549" s="14">
        <f>IF(OR($B2549="",$E2549=""),"",SUMIFS($E$6:$E2549,$B$6:$B2549,$B2549,$C$6:$C2549,"Crédit")-SUMIFS($E$6:$E2549,$B$6:$B2549,$B2549,$C$6:$C2549,"Remboursement"))</f>
      </c>
    </row>
    <row r="2550" spans="1:8" x14ac:dyDescent="0.25">
      <c r="A2550" s="18"/>
      <c r="B2550" s="12"/>
      <c r="C2550" s="12"/>
      <c r="D2550" s="12"/>
      <c r="E2550" s="13"/>
      <c r="F2550" s="18"/>
      <c r="G2550" s="12"/>
      <c r="H2550" s="14">
        <f>IF(OR($B2550="",$E2550=""),"",SUMIFS($E$6:$E2550,$B$6:$B2550,$B2550,$C$6:$C2550,"Crédit")-SUMIFS($E$6:$E2550,$B$6:$B2550,$B2550,$C$6:$C2550,"Remboursement"))</f>
      </c>
    </row>
    <row r="2551" spans="1:8" x14ac:dyDescent="0.25">
      <c r="A2551" s="18"/>
      <c r="B2551" s="12"/>
      <c r="C2551" s="12"/>
      <c r="D2551" s="12"/>
      <c r="E2551" s="13"/>
      <c r="F2551" s="18"/>
      <c r="G2551" s="12"/>
      <c r="H2551" s="14">
        <f>IF(OR($B2551="",$E2551=""),"",SUMIFS($E$6:$E2551,$B$6:$B2551,$B2551,$C$6:$C2551,"Crédit")-SUMIFS($E$6:$E2551,$B$6:$B2551,$B2551,$C$6:$C2551,"Remboursement"))</f>
      </c>
    </row>
    <row r="2552" spans="1:8" x14ac:dyDescent="0.25">
      <c r="A2552" s="18"/>
      <c r="B2552" s="12"/>
      <c r="C2552" s="12"/>
      <c r="D2552" s="12"/>
      <c r="E2552" s="13"/>
      <c r="F2552" s="18"/>
      <c r="G2552" s="12"/>
      <c r="H2552" s="14">
        <f>IF(OR($B2552="",$E2552=""),"",SUMIFS($E$6:$E2552,$B$6:$B2552,$B2552,$C$6:$C2552,"Crédit")-SUMIFS($E$6:$E2552,$B$6:$B2552,$B2552,$C$6:$C2552,"Remboursement"))</f>
      </c>
    </row>
    <row r="2553" spans="1:8" x14ac:dyDescent="0.25">
      <c r="A2553" s="18"/>
      <c r="B2553" s="12"/>
      <c r="C2553" s="12"/>
      <c r="D2553" s="12"/>
      <c r="E2553" s="13"/>
      <c r="F2553" s="18"/>
      <c r="G2553" s="12"/>
      <c r="H2553" s="14">
        <f>IF(OR($B2553="",$E2553=""),"",SUMIFS($E$6:$E2553,$B$6:$B2553,$B2553,$C$6:$C2553,"Crédit")-SUMIFS($E$6:$E2553,$B$6:$B2553,$B2553,$C$6:$C2553,"Remboursement"))</f>
      </c>
    </row>
    <row r="2554" spans="1:8" x14ac:dyDescent="0.25">
      <c r="A2554" s="18"/>
      <c r="B2554" s="12"/>
      <c r="C2554" s="12"/>
      <c r="D2554" s="12"/>
      <c r="E2554" s="13"/>
      <c r="F2554" s="18"/>
      <c r="G2554" s="12"/>
      <c r="H2554" s="14">
        <f>IF(OR($B2554="",$E2554=""),"",SUMIFS($E$6:$E2554,$B$6:$B2554,$B2554,$C$6:$C2554,"Crédit")-SUMIFS($E$6:$E2554,$B$6:$B2554,$B2554,$C$6:$C2554,"Remboursement"))</f>
      </c>
    </row>
    <row r="2555" spans="1:8" x14ac:dyDescent="0.25">
      <c r="A2555" s="18"/>
      <c r="B2555" s="12"/>
      <c r="C2555" s="12"/>
      <c r="D2555" s="12"/>
      <c r="E2555" s="13"/>
      <c r="F2555" s="18"/>
      <c r="G2555" s="12"/>
      <c r="H2555" s="14">
        <f>IF(OR($B2555="",$E2555=""),"",SUMIFS($E$6:$E2555,$B$6:$B2555,$B2555,$C$6:$C2555,"Crédit")-SUMIFS($E$6:$E2555,$B$6:$B2555,$B2555,$C$6:$C2555,"Remboursement"))</f>
      </c>
    </row>
    <row r="2556" spans="1:8" x14ac:dyDescent="0.25">
      <c r="A2556" s="18"/>
      <c r="B2556" s="12"/>
      <c r="C2556" s="12"/>
      <c r="D2556" s="12"/>
      <c r="E2556" s="13"/>
      <c r="F2556" s="18"/>
      <c r="G2556" s="12"/>
      <c r="H2556" s="14">
        <f>IF(OR($B2556="",$E2556=""),"",SUMIFS($E$6:$E2556,$B$6:$B2556,$B2556,$C$6:$C2556,"Crédit")-SUMIFS($E$6:$E2556,$B$6:$B2556,$B2556,$C$6:$C2556,"Remboursement"))</f>
      </c>
    </row>
    <row r="2557" spans="1:8" x14ac:dyDescent="0.25">
      <c r="A2557" s="18"/>
      <c r="B2557" s="12"/>
      <c r="C2557" s="12"/>
      <c r="D2557" s="12"/>
      <c r="E2557" s="13"/>
      <c r="F2557" s="18"/>
      <c r="G2557" s="12"/>
      <c r="H2557" s="14">
        <f>IF(OR($B2557="",$E2557=""),"",SUMIFS($E$6:$E2557,$B$6:$B2557,$B2557,$C$6:$C2557,"Crédit")-SUMIFS($E$6:$E2557,$B$6:$B2557,$B2557,$C$6:$C2557,"Remboursement"))</f>
      </c>
    </row>
    <row r="2558" spans="1:8" x14ac:dyDescent="0.25">
      <c r="A2558" s="18"/>
      <c r="B2558" s="12"/>
      <c r="C2558" s="12"/>
      <c r="D2558" s="12"/>
      <c r="E2558" s="13"/>
      <c r="F2558" s="18"/>
      <c r="G2558" s="12"/>
      <c r="H2558" s="14">
        <f>IF(OR($B2558="",$E2558=""),"",SUMIFS($E$6:$E2558,$B$6:$B2558,$B2558,$C$6:$C2558,"Crédit")-SUMIFS($E$6:$E2558,$B$6:$B2558,$B2558,$C$6:$C2558,"Remboursement"))</f>
      </c>
    </row>
    <row r="2559" spans="1:8" x14ac:dyDescent="0.25">
      <c r="A2559" s="18"/>
      <c r="B2559" s="12"/>
      <c r="C2559" s="12"/>
      <c r="D2559" s="12"/>
      <c r="E2559" s="13"/>
      <c r="F2559" s="18"/>
      <c r="G2559" s="12"/>
      <c r="H2559" s="14">
        <f>IF(OR($B2559="",$E2559=""),"",SUMIFS($E$6:$E2559,$B$6:$B2559,$B2559,$C$6:$C2559,"Crédit")-SUMIFS($E$6:$E2559,$B$6:$B2559,$B2559,$C$6:$C2559,"Remboursement"))</f>
      </c>
    </row>
    <row r="2560" spans="1:8" x14ac:dyDescent="0.25">
      <c r="A2560" s="18"/>
      <c r="B2560" s="12"/>
      <c r="C2560" s="12"/>
      <c r="D2560" s="12"/>
      <c r="E2560" s="13"/>
      <c r="F2560" s="18"/>
      <c r="G2560" s="12"/>
      <c r="H2560" s="14">
        <f>IF(OR($B2560="",$E2560=""),"",SUMIFS($E$6:$E2560,$B$6:$B2560,$B2560,$C$6:$C2560,"Crédit")-SUMIFS($E$6:$E2560,$B$6:$B2560,$B2560,$C$6:$C2560,"Remboursement"))</f>
      </c>
    </row>
    <row r="2561" spans="1:8" x14ac:dyDescent="0.25">
      <c r="A2561" s="18"/>
      <c r="B2561" s="12"/>
      <c r="C2561" s="12"/>
      <c r="D2561" s="12"/>
      <c r="E2561" s="13"/>
      <c r="F2561" s="18"/>
      <c r="G2561" s="12"/>
      <c r="H2561" s="14">
        <f>IF(OR($B2561="",$E2561=""),"",SUMIFS($E$6:$E2561,$B$6:$B2561,$B2561,$C$6:$C2561,"Crédit")-SUMIFS($E$6:$E2561,$B$6:$B2561,$B2561,$C$6:$C2561,"Remboursement"))</f>
      </c>
    </row>
    <row r="2562" spans="1:8" x14ac:dyDescent="0.25">
      <c r="A2562" s="18"/>
      <c r="B2562" s="12"/>
      <c r="C2562" s="12"/>
      <c r="D2562" s="12"/>
      <c r="E2562" s="13"/>
      <c r="F2562" s="18"/>
      <c r="G2562" s="12"/>
      <c r="H2562" s="14">
        <f>IF(OR($B2562="",$E2562=""),"",SUMIFS($E$6:$E2562,$B$6:$B2562,$B2562,$C$6:$C2562,"Crédit")-SUMIFS($E$6:$E2562,$B$6:$B2562,$B2562,$C$6:$C2562,"Remboursement"))</f>
      </c>
    </row>
    <row r="2563" spans="1:8" x14ac:dyDescent="0.25">
      <c r="A2563" s="18"/>
      <c r="B2563" s="12"/>
      <c r="C2563" s="12"/>
      <c r="D2563" s="12"/>
      <c r="E2563" s="13"/>
      <c r="F2563" s="18"/>
      <c r="G2563" s="12"/>
      <c r="H2563" s="14">
        <f>IF(OR($B2563="",$E2563=""),"",SUMIFS($E$6:$E2563,$B$6:$B2563,$B2563,$C$6:$C2563,"Crédit")-SUMIFS($E$6:$E2563,$B$6:$B2563,$B2563,$C$6:$C2563,"Remboursement"))</f>
      </c>
    </row>
    <row r="2564" spans="1:8" x14ac:dyDescent="0.25">
      <c r="A2564" s="18"/>
      <c r="B2564" s="12"/>
      <c r="C2564" s="12"/>
      <c r="D2564" s="12"/>
      <c r="E2564" s="13"/>
      <c r="F2564" s="18"/>
      <c r="G2564" s="12"/>
      <c r="H2564" s="14">
        <f>IF(OR($B2564="",$E2564=""),"",SUMIFS($E$6:$E2564,$B$6:$B2564,$B2564,$C$6:$C2564,"Crédit")-SUMIFS($E$6:$E2564,$B$6:$B2564,$B2564,$C$6:$C2564,"Remboursement"))</f>
      </c>
    </row>
    <row r="2565" spans="1:8" x14ac:dyDescent="0.25">
      <c r="A2565" s="18"/>
      <c r="B2565" s="12"/>
      <c r="C2565" s="12"/>
      <c r="D2565" s="12"/>
      <c r="E2565" s="13"/>
      <c r="F2565" s="18"/>
      <c r="G2565" s="12"/>
      <c r="H2565" s="14">
        <f>IF(OR($B2565="",$E2565=""),"",SUMIFS($E$6:$E2565,$B$6:$B2565,$B2565,$C$6:$C2565,"Crédit")-SUMIFS($E$6:$E2565,$B$6:$B2565,$B2565,$C$6:$C2565,"Remboursement"))</f>
      </c>
    </row>
    <row r="2566" spans="1:8" x14ac:dyDescent="0.25">
      <c r="A2566" s="18"/>
      <c r="B2566" s="12"/>
      <c r="C2566" s="12"/>
      <c r="D2566" s="12"/>
      <c r="E2566" s="13"/>
      <c r="F2566" s="18"/>
      <c r="G2566" s="12"/>
      <c r="H2566" s="14">
        <f>IF(OR($B2566="",$E2566=""),"",SUMIFS($E$6:$E2566,$B$6:$B2566,$B2566,$C$6:$C2566,"Crédit")-SUMIFS($E$6:$E2566,$B$6:$B2566,$B2566,$C$6:$C2566,"Remboursement"))</f>
      </c>
    </row>
    <row r="2567" spans="1:8" x14ac:dyDescent="0.25">
      <c r="A2567" s="18"/>
      <c r="B2567" s="12"/>
      <c r="C2567" s="12"/>
      <c r="D2567" s="12"/>
      <c r="E2567" s="13"/>
      <c r="F2567" s="18"/>
      <c r="G2567" s="12"/>
      <c r="H2567" s="14">
        <f>IF(OR($B2567="",$E2567=""),"",SUMIFS($E$6:$E2567,$B$6:$B2567,$B2567,$C$6:$C2567,"Crédit")-SUMIFS($E$6:$E2567,$B$6:$B2567,$B2567,$C$6:$C2567,"Remboursement"))</f>
      </c>
    </row>
    <row r="2568" spans="1:8" x14ac:dyDescent="0.25">
      <c r="A2568" s="18"/>
      <c r="B2568" s="12"/>
      <c r="C2568" s="12"/>
      <c r="D2568" s="12"/>
      <c r="E2568" s="13"/>
      <c r="F2568" s="18"/>
      <c r="G2568" s="12"/>
      <c r="H2568" s="14">
        <f>IF(OR($B2568="",$E2568=""),"",SUMIFS($E$6:$E2568,$B$6:$B2568,$B2568,$C$6:$C2568,"Crédit")-SUMIFS($E$6:$E2568,$B$6:$B2568,$B2568,$C$6:$C2568,"Remboursement"))</f>
      </c>
    </row>
    <row r="2569" spans="1:8" x14ac:dyDescent="0.25">
      <c r="A2569" s="18"/>
      <c r="B2569" s="12"/>
      <c r="C2569" s="12"/>
      <c r="D2569" s="12"/>
      <c r="E2569" s="13"/>
      <c r="F2569" s="18"/>
      <c r="G2569" s="12"/>
      <c r="H2569" s="14">
        <f>IF(OR($B2569="",$E2569=""),"",SUMIFS($E$6:$E2569,$B$6:$B2569,$B2569,$C$6:$C2569,"Crédit")-SUMIFS($E$6:$E2569,$B$6:$B2569,$B2569,$C$6:$C2569,"Remboursement"))</f>
      </c>
    </row>
    <row r="2570" spans="1:8" x14ac:dyDescent="0.25">
      <c r="A2570" s="18"/>
      <c r="B2570" s="12"/>
      <c r="C2570" s="12"/>
      <c r="D2570" s="12"/>
      <c r="E2570" s="13"/>
      <c r="F2570" s="18"/>
      <c r="G2570" s="12"/>
      <c r="H2570" s="14">
        <f>IF(OR($B2570="",$E2570=""),"",SUMIFS($E$6:$E2570,$B$6:$B2570,$B2570,$C$6:$C2570,"Crédit")-SUMIFS($E$6:$E2570,$B$6:$B2570,$B2570,$C$6:$C2570,"Remboursement"))</f>
      </c>
    </row>
    <row r="2571" spans="1:8" x14ac:dyDescent="0.25">
      <c r="A2571" s="18"/>
      <c r="B2571" s="12"/>
      <c r="C2571" s="12"/>
      <c r="D2571" s="12"/>
      <c r="E2571" s="13"/>
      <c r="F2571" s="18"/>
      <c r="G2571" s="12"/>
      <c r="H2571" s="14">
        <f>IF(OR($B2571="",$E2571=""),"",SUMIFS($E$6:$E2571,$B$6:$B2571,$B2571,$C$6:$C2571,"Crédit")-SUMIFS($E$6:$E2571,$B$6:$B2571,$B2571,$C$6:$C2571,"Remboursement"))</f>
      </c>
    </row>
    <row r="2572" spans="1:8" x14ac:dyDescent="0.25">
      <c r="A2572" s="18"/>
      <c r="B2572" s="12"/>
      <c r="C2572" s="12"/>
      <c r="D2572" s="12"/>
      <c r="E2572" s="13"/>
      <c r="F2572" s="18"/>
      <c r="G2572" s="12"/>
      <c r="H2572" s="14">
        <f>IF(OR($B2572="",$E2572=""),"",SUMIFS($E$6:$E2572,$B$6:$B2572,$B2572,$C$6:$C2572,"Crédit")-SUMIFS($E$6:$E2572,$B$6:$B2572,$B2572,$C$6:$C2572,"Remboursement"))</f>
      </c>
    </row>
    <row r="2573" spans="1:8" x14ac:dyDescent="0.25">
      <c r="A2573" s="18"/>
      <c r="B2573" s="12"/>
      <c r="C2573" s="12"/>
      <c r="D2573" s="12"/>
      <c r="E2573" s="13"/>
      <c r="F2573" s="18"/>
      <c r="G2573" s="12"/>
      <c r="H2573" s="14">
        <f>IF(OR($B2573="",$E2573=""),"",SUMIFS($E$6:$E2573,$B$6:$B2573,$B2573,$C$6:$C2573,"Crédit")-SUMIFS($E$6:$E2573,$B$6:$B2573,$B2573,$C$6:$C2573,"Remboursement"))</f>
      </c>
    </row>
    <row r="2574" spans="1:8" x14ac:dyDescent="0.25">
      <c r="A2574" s="18"/>
      <c r="B2574" s="12"/>
      <c r="C2574" s="12"/>
      <c r="D2574" s="12"/>
      <c r="E2574" s="13"/>
      <c r="F2574" s="18"/>
      <c r="G2574" s="12"/>
      <c r="H2574" s="14">
        <f>IF(OR($B2574="",$E2574=""),"",SUMIFS($E$6:$E2574,$B$6:$B2574,$B2574,$C$6:$C2574,"Crédit")-SUMIFS($E$6:$E2574,$B$6:$B2574,$B2574,$C$6:$C2574,"Remboursement"))</f>
      </c>
    </row>
    <row r="2575" spans="1:8" x14ac:dyDescent="0.25">
      <c r="A2575" s="18"/>
      <c r="B2575" s="12"/>
      <c r="C2575" s="12"/>
      <c r="D2575" s="12"/>
      <c r="E2575" s="13"/>
      <c r="F2575" s="18"/>
      <c r="G2575" s="12"/>
      <c r="H2575" s="14">
        <f>IF(OR($B2575="",$E2575=""),"",SUMIFS($E$6:$E2575,$B$6:$B2575,$B2575,$C$6:$C2575,"Crédit")-SUMIFS($E$6:$E2575,$B$6:$B2575,$B2575,$C$6:$C2575,"Remboursement"))</f>
      </c>
    </row>
    <row r="2576" spans="1:8" x14ac:dyDescent="0.25">
      <c r="A2576" s="18"/>
      <c r="B2576" s="12"/>
      <c r="C2576" s="12"/>
      <c r="D2576" s="12"/>
      <c r="E2576" s="13"/>
      <c r="F2576" s="18"/>
      <c r="G2576" s="12"/>
      <c r="H2576" s="14">
        <f>IF(OR($B2576="",$E2576=""),"",SUMIFS($E$6:$E2576,$B$6:$B2576,$B2576,$C$6:$C2576,"Crédit")-SUMIFS($E$6:$E2576,$B$6:$B2576,$B2576,$C$6:$C2576,"Remboursement"))</f>
      </c>
    </row>
    <row r="2577" spans="1:8" x14ac:dyDescent="0.25">
      <c r="A2577" s="18"/>
      <c r="B2577" s="12"/>
      <c r="C2577" s="12"/>
      <c r="D2577" s="12"/>
      <c r="E2577" s="13"/>
      <c r="F2577" s="18"/>
      <c r="G2577" s="12"/>
      <c r="H2577" s="14">
        <f>IF(OR($B2577="",$E2577=""),"",SUMIFS($E$6:$E2577,$B$6:$B2577,$B2577,$C$6:$C2577,"Crédit")-SUMIFS($E$6:$E2577,$B$6:$B2577,$B2577,$C$6:$C2577,"Remboursement"))</f>
      </c>
    </row>
    <row r="2578" spans="1:8" x14ac:dyDescent="0.25">
      <c r="A2578" s="18"/>
      <c r="B2578" s="12"/>
      <c r="C2578" s="12"/>
      <c r="D2578" s="12"/>
      <c r="E2578" s="13"/>
      <c r="F2578" s="18"/>
      <c r="G2578" s="12"/>
      <c r="H2578" s="14">
        <f>IF(OR($B2578="",$E2578=""),"",SUMIFS($E$6:$E2578,$B$6:$B2578,$B2578,$C$6:$C2578,"Crédit")-SUMIFS($E$6:$E2578,$B$6:$B2578,$B2578,$C$6:$C2578,"Remboursement"))</f>
      </c>
    </row>
    <row r="2579" spans="1:8" x14ac:dyDescent="0.25">
      <c r="A2579" s="18"/>
      <c r="B2579" s="12"/>
      <c r="C2579" s="12"/>
      <c r="D2579" s="12"/>
      <c r="E2579" s="13"/>
      <c r="F2579" s="18"/>
      <c r="G2579" s="12"/>
      <c r="H2579" s="14">
        <f>IF(OR($B2579="",$E2579=""),"",SUMIFS($E$6:$E2579,$B$6:$B2579,$B2579,$C$6:$C2579,"Crédit")-SUMIFS($E$6:$E2579,$B$6:$B2579,$B2579,$C$6:$C2579,"Remboursement"))</f>
      </c>
    </row>
    <row r="2580" spans="1:8" x14ac:dyDescent="0.25">
      <c r="A2580" s="18"/>
      <c r="B2580" s="12"/>
      <c r="C2580" s="12"/>
      <c r="D2580" s="12"/>
      <c r="E2580" s="13"/>
      <c r="F2580" s="18"/>
      <c r="G2580" s="12"/>
      <c r="H2580" s="14">
        <f>IF(OR($B2580="",$E2580=""),"",SUMIFS($E$6:$E2580,$B$6:$B2580,$B2580,$C$6:$C2580,"Crédit")-SUMIFS($E$6:$E2580,$B$6:$B2580,$B2580,$C$6:$C2580,"Remboursement"))</f>
      </c>
    </row>
    <row r="2581" spans="1:8" x14ac:dyDescent="0.25">
      <c r="A2581" s="18"/>
      <c r="B2581" s="12"/>
      <c r="C2581" s="12"/>
      <c r="D2581" s="12"/>
      <c r="E2581" s="13"/>
      <c r="F2581" s="18"/>
      <c r="G2581" s="12"/>
      <c r="H2581" s="14">
        <f>IF(OR($B2581="",$E2581=""),"",SUMIFS($E$6:$E2581,$B$6:$B2581,$B2581,$C$6:$C2581,"Crédit")-SUMIFS($E$6:$E2581,$B$6:$B2581,$B2581,$C$6:$C2581,"Remboursement"))</f>
      </c>
    </row>
    <row r="2582" spans="1:8" x14ac:dyDescent="0.25">
      <c r="A2582" s="18"/>
      <c r="B2582" s="12"/>
      <c r="C2582" s="12"/>
      <c r="D2582" s="12"/>
      <c r="E2582" s="13"/>
      <c r="F2582" s="18"/>
      <c r="G2582" s="12"/>
      <c r="H2582" s="14">
        <f>IF(OR($B2582="",$E2582=""),"",SUMIFS($E$6:$E2582,$B$6:$B2582,$B2582,$C$6:$C2582,"Crédit")-SUMIFS($E$6:$E2582,$B$6:$B2582,$B2582,$C$6:$C2582,"Remboursement"))</f>
      </c>
    </row>
    <row r="2583" spans="1:8" x14ac:dyDescent="0.25">
      <c r="A2583" s="18"/>
      <c r="B2583" s="12"/>
      <c r="C2583" s="12"/>
      <c r="D2583" s="12"/>
      <c r="E2583" s="13"/>
      <c r="F2583" s="18"/>
      <c r="G2583" s="12"/>
      <c r="H2583" s="14">
        <f>IF(OR($B2583="",$E2583=""),"",SUMIFS($E$6:$E2583,$B$6:$B2583,$B2583,$C$6:$C2583,"Crédit")-SUMIFS($E$6:$E2583,$B$6:$B2583,$B2583,$C$6:$C2583,"Remboursement"))</f>
      </c>
    </row>
    <row r="2584" spans="1:8" x14ac:dyDescent="0.25">
      <c r="A2584" s="18"/>
      <c r="B2584" s="12"/>
      <c r="C2584" s="12"/>
      <c r="D2584" s="12"/>
      <c r="E2584" s="13"/>
      <c r="F2584" s="18"/>
      <c r="G2584" s="12"/>
      <c r="H2584" s="14">
        <f>IF(OR($B2584="",$E2584=""),"",SUMIFS($E$6:$E2584,$B$6:$B2584,$B2584,$C$6:$C2584,"Crédit")-SUMIFS($E$6:$E2584,$B$6:$B2584,$B2584,$C$6:$C2584,"Remboursement"))</f>
      </c>
    </row>
    <row r="2585" spans="1:8" x14ac:dyDescent="0.25">
      <c r="A2585" s="18"/>
      <c r="B2585" s="12"/>
      <c r="C2585" s="12"/>
      <c r="D2585" s="12"/>
      <c r="E2585" s="13"/>
      <c r="F2585" s="18"/>
      <c r="G2585" s="12"/>
      <c r="H2585" s="14">
        <f>IF(OR($B2585="",$E2585=""),"",SUMIFS($E$6:$E2585,$B$6:$B2585,$B2585,$C$6:$C2585,"Crédit")-SUMIFS($E$6:$E2585,$B$6:$B2585,$B2585,$C$6:$C2585,"Remboursement"))</f>
      </c>
    </row>
    <row r="2586" spans="1:8" x14ac:dyDescent="0.25">
      <c r="A2586" s="18"/>
      <c r="B2586" s="12"/>
      <c r="C2586" s="12"/>
      <c r="D2586" s="12"/>
      <c r="E2586" s="13"/>
      <c r="F2586" s="18"/>
      <c r="G2586" s="12"/>
      <c r="H2586" s="14">
        <f>IF(OR($B2586="",$E2586=""),"",SUMIFS($E$6:$E2586,$B$6:$B2586,$B2586,$C$6:$C2586,"Crédit")-SUMIFS($E$6:$E2586,$B$6:$B2586,$B2586,$C$6:$C2586,"Remboursement"))</f>
      </c>
    </row>
    <row r="2587" spans="1:8" x14ac:dyDescent="0.25">
      <c r="A2587" s="18"/>
      <c r="B2587" s="12"/>
      <c r="C2587" s="12"/>
      <c r="D2587" s="12"/>
      <c r="E2587" s="13"/>
      <c r="F2587" s="18"/>
      <c r="G2587" s="12"/>
      <c r="H2587" s="14">
        <f>IF(OR($B2587="",$E2587=""),"",SUMIFS($E$6:$E2587,$B$6:$B2587,$B2587,$C$6:$C2587,"Crédit")-SUMIFS($E$6:$E2587,$B$6:$B2587,$B2587,$C$6:$C2587,"Remboursement"))</f>
      </c>
    </row>
    <row r="2588" spans="1:8" x14ac:dyDescent="0.25">
      <c r="A2588" s="18"/>
      <c r="B2588" s="12"/>
      <c r="C2588" s="12"/>
      <c r="D2588" s="12"/>
      <c r="E2588" s="13"/>
      <c r="F2588" s="18"/>
      <c r="G2588" s="12"/>
      <c r="H2588" s="14">
        <f>IF(OR($B2588="",$E2588=""),"",SUMIFS($E$6:$E2588,$B$6:$B2588,$B2588,$C$6:$C2588,"Crédit")-SUMIFS($E$6:$E2588,$B$6:$B2588,$B2588,$C$6:$C2588,"Remboursement"))</f>
      </c>
    </row>
    <row r="2589" spans="1:8" x14ac:dyDescent="0.25">
      <c r="A2589" s="18"/>
      <c r="B2589" s="12"/>
      <c r="C2589" s="12"/>
      <c r="D2589" s="12"/>
      <c r="E2589" s="13"/>
      <c r="F2589" s="18"/>
      <c r="G2589" s="12"/>
      <c r="H2589" s="14">
        <f>IF(OR($B2589="",$E2589=""),"",SUMIFS($E$6:$E2589,$B$6:$B2589,$B2589,$C$6:$C2589,"Crédit")-SUMIFS($E$6:$E2589,$B$6:$B2589,$B2589,$C$6:$C2589,"Remboursement"))</f>
      </c>
    </row>
    <row r="2590" spans="1:8" x14ac:dyDescent="0.25">
      <c r="A2590" s="18"/>
      <c r="B2590" s="12"/>
      <c r="C2590" s="12"/>
      <c r="D2590" s="12"/>
      <c r="E2590" s="13"/>
      <c r="F2590" s="18"/>
      <c r="G2590" s="12"/>
      <c r="H2590" s="14">
        <f>IF(OR($B2590="",$E2590=""),"",SUMIFS($E$6:$E2590,$B$6:$B2590,$B2590,$C$6:$C2590,"Crédit")-SUMIFS($E$6:$E2590,$B$6:$B2590,$B2590,$C$6:$C2590,"Remboursement"))</f>
      </c>
    </row>
    <row r="2591" spans="1:8" x14ac:dyDescent="0.25">
      <c r="A2591" s="18"/>
      <c r="B2591" s="12"/>
      <c r="C2591" s="12"/>
      <c r="D2591" s="12"/>
      <c r="E2591" s="13"/>
      <c r="F2591" s="18"/>
      <c r="G2591" s="12"/>
      <c r="H2591" s="14">
        <f>IF(OR($B2591="",$E2591=""),"",SUMIFS($E$6:$E2591,$B$6:$B2591,$B2591,$C$6:$C2591,"Crédit")-SUMIFS($E$6:$E2591,$B$6:$B2591,$B2591,$C$6:$C2591,"Remboursement"))</f>
      </c>
    </row>
    <row r="2592" spans="1:8" x14ac:dyDescent="0.25">
      <c r="A2592" s="18"/>
      <c r="B2592" s="12"/>
      <c r="C2592" s="12"/>
      <c r="D2592" s="12"/>
      <c r="E2592" s="13"/>
      <c r="F2592" s="18"/>
      <c r="G2592" s="12"/>
      <c r="H2592" s="14">
        <f>IF(OR($B2592="",$E2592=""),"",SUMIFS($E$6:$E2592,$B$6:$B2592,$B2592,$C$6:$C2592,"Crédit")-SUMIFS($E$6:$E2592,$B$6:$B2592,$B2592,$C$6:$C2592,"Remboursement"))</f>
      </c>
    </row>
    <row r="2593" spans="1:8" x14ac:dyDescent="0.25">
      <c r="A2593" s="18"/>
      <c r="B2593" s="12"/>
      <c r="C2593" s="12"/>
      <c r="D2593" s="12"/>
      <c r="E2593" s="13"/>
      <c r="F2593" s="18"/>
      <c r="G2593" s="12"/>
      <c r="H2593" s="14">
        <f>IF(OR($B2593="",$E2593=""),"",SUMIFS($E$6:$E2593,$B$6:$B2593,$B2593,$C$6:$C2593,"Crédit")-SUMIFS($E$6:$E2593,$B$6:$B2593,$B2593,$C$6:$C2593,"Remboursement"))</f>
      </c>
    </row>
    <row r="2594" spans="1:8" x14ac:dyDescent="0.25">
      <c r="A2594" s="18"/>
      <c r="B2594" s="12"/>
      <c r="C2594" s="12"/>
      <c r="D2594" s="12"/>
      <c r="E2594" s="13"/>
      <c r="F2594" s="18"/>
      <c r="G2594" s="12"/>
      <c r="H2594" s="14">
        <f>IF(OR($B2594="",$E2594=""),"",SUMIFS($E$6:$E2594,$B$6:$B2594,$B2594,$C$6:$C2594,"Crédit")-SUMIFS($E$6:$E2594,$B$6:$B2594,$B2594,$C$6:$C2594,"Remboursement"))</f>
      </c>
    </row>
    <row r="2595" spans="1:8" x14ac:dyDescent="0.25">
      <c r="A2595" s="18"/>
      <c r="B2595" s="12"/>
      <c r="C2595" s="12"/>
      <c r="D2595" s="12"/>
      <c r="E2595" s="13"/>
      <c r="F2595" s="18"/>
      <c r="G2595" s="12"/>
      <c r="H2595" s="14">
        <f>IF(OR($B2595="",$E2595=""),"",SUMIFS($E$6:$E2595,$B$6:$B2595,$B2595,$C$6:$C2595,"Crédit")-SUMIFS($E$6:$E2595,$B$6:$B2595,$B2595,$C$6:$C2595,"Remboursement"))</f>
      </c>
    </row>
    <row r="2596" spans="1:8" x14ac:dyDescent="0.25">
      <c r="A2596" s="18"/>
      <c r="B2596" s="12"/>
      <c r="C2596" s="12"/>
      <c r="D2596" s="12"/>
      <c r="E2596" s="13"/>
      <c r="F2596" s="18"/>
      <c r="G2596" s="12"/>
      <c r="H2596" s="14">
        <f>IF(OR($B2596="",$E2596=""),"",SUMIFS($E$6:$E2596,$B$6:$B2596,$B2596,$C$6:$C2596,"Crédit")-SUMIFS($E$6:$E2596,$B$6:$B2596,$B2596,$C$6:$C2596,"Remboursement"))</f>
      </c>
    </row>
    <row r="2597" spans="1:8" x14ac:dyDescent="0.25">
      <c r="A2597" s="18"/>
      <c r="B2597" s="12"/>
      <c r="C2597" s="12"/>
      <c r="D2597" s="12"/>
      <c r="E2597" s="13"/>
      <c r="F2597" s="18"/>
      <c r="G2597" s="12"/>
      <c r="H2597" s="14">
        <f>IF(OR($B2597="",$E2597=""),"",SUMIFS($E$6:$E2597,$B$6:$B2597,$B2597,$C$6:$C2597,"Crédit")-SUMIFS($E$6:$E2597,$B$6:$B2597,$B2597,$C$6:$C2597,"Remboursement"))</f>
      </c>
    </row>
    <row r="2598" spans="1:8" x14ac:dyDescent="0.25">
      <c r="A2598" s="18"/>
      <c r="B2598" s="12"/>
      <c r="C2598" s="12"/>
      <c r="D2598" s="12"/>
      <c r="E2598" s="13"/>
      <c r="F2598" s="18"/>
      <c r="G2598" s="12"/>
      <c r="H2598" s="14">
        <f>IF(OR($B2598="",$E2598=""),"",SUMIFS($E$6:$E2598,$B$6:$B2598,$B2598,$C$6:$C2598,"Crédit")-SUMIFS($E$6:$E2598,$B$6:$B2598,$B2598,$C$6:$C2598,"Remboursement"))</f>
      </c>
    </row>
    <row r="2599" spans="1:8" x14ac:dyDescent="0.25">
      <c r="A2599" s="18"/>
      <c r="B2599" s="12"/>
      <c r="C2599" s="12"/>
      <c r="D2599" s="12"/>
      <c r="E2599" s="13"/>
      <c r="F2599" s="18"/>
      <c r="G2599" s="12"/>
      <c r="H2599" s="14">
        <f>IF(OR($B2599="",$E2599=""),"",SUMIFS($E$6:$E2599,$B$6:$B2599,$B2599,$C$6:$C2599,"Crédit")-SUMIFS($E$6:$E2599,$B$6:$B2599,$B2599,$C$6:$C2599,"Remboursement"))</f>
      </c>
    </row>
    <row r="2600" spans="1:8" x14ac:dyDescent="0.25">
      <c r="A2600" s="18"/>
      <c r="B2600" s="12"/>
      <c r="C2600" s="12"/>
      <c r="D2600" s="12"/>
      <c r="E2600" s="13"/>
      <c r="F2600" s="18"/>
      <c r="G2600" s="12"/>
      <c r="H2600" s="14">
        <f>IF(OR($B2600="",$E2600=""),"",SUMIFS($E$6:$E2600,$B$6:$B2600,$B2600,$C$6:$C2600,"Crédit")-SUMIFS($E$6:$E2600,$B$6:$B2600,$B2600,$C$6:$C2600,"Remboursement"))</f>
      </c>
    </row>
    <row r="2601" spans="1:8" x14ac:dyDescent="0.25">
      <c r="A2601" s="18"/>
      <c r="B2601" s="12"/>
      <c r="C2601" s="12"/>
      <c r="D2601" s="12"/>
      <c r="E2601" s="13"/>
      <c r="F2601" s="18"/>
      <c r="G2601" s="12"/>
      <c r="H2601" s="14">
        <f>IF(OR($B2601="",$E2601=""),"",SUMIFS($E$6:$E2601,$B$6:$B2601,$B2601,$C$6:$C2601,"Crédit")-SUMIFS($E$6:$E2601,$B$6:$B2601,$B2601,$C$6:$C2601,"Remboursement"))</f>
      </c>
    </row>
    <row r="2602" spans="1:8" x14ac:dyDescent="0.25">
      <c r="A2602" s="18"/>
      <c r="B2602" s="12"/>
      <c r="C2602" s="12"/>
      <c r="D2602" s="12"/>
      <c r="E2602" s="13"/>
      <c r="F2602" s="18"/>
      <c r="G2602" s="12"/>
      <c r="H2602" s="14">
        <f>IF(OR($B2602="",$E2602=""),"",SUMIFS($E$6:$E2602,$B$6:$B2602,$B2602,$C$6:$C2602,"Crédit")-SUMIFS($E$6:$E2602,$B$6:$B2602,$B2602,$C$6:$C2602,"Remboursement"))</f>
      </c>
    </row>
    <row r="2603" spans="1:8" x14ac:dyDescent="0.25">
      <c r="A2603" s="18"/>
      <c r="B2603" s="12"/>
      <c r="C2603" s="12"/>
      <c r="D2603" s="12"/>
      <c r="E2603" s="13"/>
      <c r="F2603" s="18"/>
      <c r="G2603" s="12"/>
      <c r="H2603" s="14">
        <f>IF(OR($B2603="",$E2603=""),"",SUMIFS($E$6:$E2603,$B$6:$B2603,$B2603,$C$6:$C2603,"Crédit")-SUMIFS($E$6:$E2603,$B$6:$B2603,$B2603,$C$6:$C2603,"Remboursement"))</f>
      </c>
    </row>
    <row r="2604" spans="1:8" x14ac:dyDescent="0.25">
      <c r="A2604" s="18"/>
      <c r="B2604" s="12"/>
      <c r="C2604" s="12"/>
      <c r="D2604" s="12"/>
      <c r="E2604" s="13"/>
      <c r="F2604" s="18"/>
      <c r="G2604" s="12"/>
      <c r="H2604" s="14">
        <f>IF(OR($B2604="",$E2604=""),"",SUMIFS($E$6:$E2604,$B$6:$B2604,$B2604,$C$6:$C2604,"Crédit")-SUMIFS($E$6:$E2604,$B$6:$B2604,$B2604,$C$6:$C2604,"Remboursement"))</f>
      </c>
    </row>
    <row r="2605" spans="1:8" x14ac:dyDescent="0.25">
      <c r="A2605" s="18"/>
      <c r="B2605" s="12"/>
      <c r="C2605" s="12"/>
      <c r="D2605" s="12"/>
      <c r="E2605" s="13"/>
      <c r="F2605" s="18"/>
      <c r="G2605" s="12"/>
      <c r="H2605" s="14">
        <f>IF(OR($B2605="",$E2605=""),"",SUMIFS($E$6:$E2605,$B$6:$B2605,$B2605,$C$6:$C2605,"Crédit")-SUMIFS($E$6:$E2605,$B$6:$B2605,$B2605,$C$6:$C2605,"Remboursement"))</f>
      </c>
    </row>
    <row r="2606" spans="1:8" x14ac:dyDescent="0.25">
      <c r="A2606" s="18"/>
      <c r="B2606" s="12"/>
      <c r="C2606" s="12"/>
      <c r="D2606" s="12"/>
      <c r="E2606" s="13"/>
      <c r="F2606" s="18"/>
      <c r="G2606" s="12"/>
      <c r="H2606" s="14">
        <f>IF(OR($B2606="",$E2606=""),"",SUMIFS($E$6:$E2606,$B$6:$B2606,$B2606,$C$6:$C2606,"Crédit")-SUMIFS($E$6:$E2606,$B$6:$B2606,$B2606,$C$6:$C2606,"Remboursement"))</f>
      </c>
    </row>
    <row r="2607" spans="1:8" x14ac:dyDescent="0.25">
      <c r="A2607" s="18"/>
      <c r="B2607" s="12"/>
      <c r="C2607" s="12"/>
      <c r="D2607" s="12"/>
      <c r="E2607" s="13"/>
      <c r="F2607" s="18"/>
      <c r="G2607" s="12"/>
      <c r="H2607" s="14">
        <f>IF(OR($B2607="",$E2607=""),"",SUMIFS($E$6:$E2607,$B$6:$B2607,$B2607,$C$6:$C2607,"Crédit")-SUMIFS($E$6:$E2607,$B$6:$B2607,$B2607,$C$6:$C2607,"Remboursement"))</f>
      </c>
    </row>
    <row r="2608" spans="1:8" x14ac:dyDescent="0.25">
      <c r="A2608" s="18"/>
      <c r="B2608" s="12"/>
      <c r="C2608" s="12"/>
      <c r="D2608" s="12"/>
      <c r="E2608" s="13"/>
      <c r="F2608" s="18"/>
      <c r="G2608" s="12"/>
      <c r="H2608" s="14">
        <f>IF(OR($B2608="",$E2608=""),"",SUMIFS($E$6:$E2608,$B$6:$B2608,$B2608,$C$6:$C2608,"Crédit")-SUMIFS($E$6:$E2608,$B$6:$B2608,$B2608,$C$6:$C2608,"Remboursement"))</f>
      </c>
    </row>
    <row r="2609" spans="1:8" x14ac:dyDescent="0.25">
      <c r="A2609" s="18"/>
      <c r="B2609" s="12"/>
      <c r="C2609" s="12"/>
      <c r="D2609" s="12"/>
      <c r="E2609" s="13"/>
      <c r="F2609" s="18"/>
      <c r="G2609" s="12"/>
      <c r="H2609" s="14">
        <f>IF(OR($B2609="",$E2609=""),"",SUMIFS($E$6:$E2609,$B$6:$B2609,$B2609,$C$6:$C2609,"Crédit")-SUMIFS($E$6:$E2609,$B$6:$B2609,$B2609,$C$6:$C2609,"Remboursement"))</f>
      </c>
    </row>
    <row r="2610" spans="1:8" x14ac:dyDescent="0.25">
      <c r="A2610" s="18"/>
      <c r="B2610" s="12"/>
      <c r="C2610" s="12"/>
      <c r="D2610" s="12"/>
      <c r="E2610" s="13"/>
      <c r="F2610" s="18"/>
      <c r="G2610" s="12"/>
      <c r="H2610" s="14">
        <f>IF(OR($B2610="",$E2610=""),"",SUMIFS($E$6:$E2610,$B$6:$B2610,$B2610,$C$6:$C2610,"Crédit")-SUMIFS($E$6:$E2610,$B$6:$B2610,$B2610,$C$6:$C2610,"Remboursement"))</f>
      </c>
    </row>
    <row r="2611" spans="1:8" x14ac:dyDescent="0.25">
      <c r="A2611" s="18"/>
      <c r="B2611" s="12"/>
      <c r="C2611" s="12"/>
      <c r="D2611" s="12"/>
      <c r="E2611" s="13"/>
      <c r="F2611" s="18"/>
      <c r="G2611" s="12"/>
      <c r="H2611" s="14">
        <f>IF(OR($B2611="",$E2611=""),"",SUMIFS($E$6:$E2611,$B$6:$B2611,$B2611,$C$6:$C2611,"Crédit")-SUMIFS($E$6:$E2611,$B$6:$B2611,$B2611,$C$6:$C2611,"Remboursement"))</f>
      </c>
    </row>
    <row r="2612" spans="1:8" x14ac:dyDescent="0.25">
      <c r="A2612" s="18"/>
      <c r="B2612" s="12"/>
      <c r="C2612" s="12"/>
      <c r="D2612" s="12"/>
      <c r="E2612" s="13"/>
      <c r="F2612" s="18"/>
      <c r="G2612" s="12"/>
      <c r="H2612" s="14">
        <f>IF(OR($B2612="",$E2612=""),"",SUMIFS($E$6:$E2612,$B$6:$B2612,$B2612,$C$6:$C2612,"Crédit")-SUMIFS($E$6:$E2612,$B$6:$B2612,$B2612,$C$6:$C2612,"Remboursement"))</f>
      </c>
    </row>
    <row r="2613" spans="1:8" x14ac:dyDescent="0.25">
      <c r="A2613" s="18"/>
      <c r="B2613" s="12"/>
      <c r="C2613" s="12"/>
      <c r="D2613" s="12"/>
      <c r="E2613" s="13"/>
      <c r="F2613" s="18"/>
      <c r="G2613" s="12"/>
      <c r="H2613" s="14">
        <f>IF(OR($B2613="",$E2613=""),"",SUMIFS($E$6:$E2613,$B$6:$B2613,$B2613,$C$6:$C2613,"Crédit")-SUMIFS($E$6:$E2613,$B$6:$B2613,$B2613,$C$6:$C2613,"Remboursement"))</f>
      </c>
    </row>
    <row r="2614" spans="1:8" x14ac:dyDescent="0.25">
      <c r="A2614" s="18"/>
      <c r="B2614" s="12"/>
      <c r="C2614" s="12"/>
      <c r="D2614" s="12"/>
      <c r="E2614" s="13"/>
      <c r="F2614" s="18"/>
      <c r="G2614" s="12"/>
      <c r="H2614" s="14">
        <f>IF(OR($B2614="",$E2614=""),"",SUMIFS($E$6:$E2614,$B$6:$B2614,$B2614,$C$6:$C2614,"Crédit")-SUMIFS($E$6:$E2614,$B$6:$B2614,$B2614,$C$6:$C2614,"Remboursement"))</f>
      </c>
    </row>
    <row r="2615" spans="1:8" x14ac:dyDescent="0.25">
      <c r="A2615" s="18"/>
      <c r="B2615" s="12"/>
      <c r="C2615" s="12"/>
      <c r="D2615" s="12"/>
      <c r="E2615" s="13"/>
      <c r="F2615" s="18"/>
      <c r="G2615" s="12"/>
      <c r="H2615" s="14">
        <f>IF(OR($B2615="",$E2615=""),"",SUMIFS($E$6:$E2615,$B$6:$B2615,$B2615,$C$6:$C2615,"Crédit")-SUMIFS($E$6:$E2615,$B$6:$B2615,$B2615,$C$6:$C2615,"Remboursement"))</f>
      </c>
    </row>
    <row r="2616" spans="1:8" x14ac:dyDescent="0.25">
      <c r="A2616" s="18"/>
      <c r="B2616" s="12"/>
      <c r="C2616" s="12"/>
      <c r="D2616" s="12"/>
      <c r="E2616" s="13"/>
      <c r="F2616" s="18"/>
      <c r="G2616" s="12"/>
      <c r="H2616" s="14">
        <f>IF(OR($B2616="",$E2616=""),"",SUMIFS($E$6:$E2616,$B$6:$B2616,$B2616,$C$6:$C2616,"Crédit")-SUMIFS($E$6:$E2616,$B$6:$B2616,$B2616,$C$6:$C2616,"Remboursement"))</f>
      </c>
    </row>
    <row r="2617" spans="1:8" x14ac:dyDescent="0.25">
      <c r="A2617" s="18"/>
      <c r="B2617" s="12"/>
      <c r="C2617" s="12"/>
      <c r="D2617" s="12"/>
      <c r="E2617" s="13"/>
      <c r="F2617" s="18"/>
      <c r="G2617" s="12"/>
      <c r="H2617" s="14">
        <f>IF(OR($B2617="",$E2617=""),"",SUMIFS($E$6:$E2617,$B$6:$B2617,$B2617,$C$6:$C2617,"Crédit")-SUMIFS($E$6:$E2617,$B$6:$B2617,$B2617,$C$6:$C2617,"Remboursement"))</f>
      </c>
    </row>
    <row r="2618" spans="1:8" x14ac:dyDescent="0.25">
      <c r="A2618" s="18"/>
      <c r="B2618" s="12"/>
      <c r="C2618" s="12"/>
      <c r="D2618" s="12"/>
      <c r="E2618" s="13"/>
      <c r="F2618" s="18"/>
      <c r="G2618" s="12"/>
      <c r="H2618" s="14">
        <f>IF(OR($B2618="",$E2618=""),"",SUMIFS($E$6:$E2618,$B$6:$B2618,$B2618,$C$6:$C2618,"Crédit")-SUMIFS($E$6:$E2618,$B$6:$B2618,$B2618,$C$6:$C2618,"Remboursement"))</f>
      </c>
    </row>
    <row r="2619" spans="1:8" x14ac:dyDescent="0.25">
      <c r="A2619" s="18"/>
      <c r="B2619" s="12"/>
      <c r="C2619" s="12"/>
      <c r="D2619" s="12"/>
      <c r="E2619" s="13"/>
      <c r="F2619" s="18"/>
      <c r="G2619" s="12"/>
      <c r="H2619" s="14">
        <f>IF(OR($B2619="",$E2619=""),"",SUMIFS($E$6:$E2619,$B$6:$B2619,$B2619,$C$6:$C2619,"Crédit")-SUMIFS($E$6:$E2619,$B$6:$B2619,$B2619,$C$6:$C2619,"Remboursement"))</f>
      </c>
    </row>
    <row r="2620" spans="1:8" x14ac:dyDescent="0.25">
      <c r="A2620" s="18"/>
      <c r="B2620" s="12"/>
      <c r="C2620" s="12"/>
      <c r="D2620" s="12"/>
      <c r="E2620" s="13"/>
      <c r="F2620" s="18"/>
      <c r="G2620" s="12"/>
      <c r="H2620" s="14">
        <f>IF(OR($B2620="",$E2620=""),"",SUMIFS($E$6:$E2620,$B$6:$B2620,$B2620,$C$6:$C2620,"Crédit")-SUMIFS($E$6:$E2620,$B$6:$B2620,$B2620,$C$6:$C2620,"Remboursement"))</f>
      </c>
    </row>
    <row r="2621" spans="1:8" x14ac:dyDescent="0.25">
      <c r="A2621" s="18"/>
      <c r="B2621" s="12"/>
      <c r="C2621" s="12"/>
      <c r="D2621" s="12"/>
      <c r="E2621" s="13"/>
      <c r="F2621" s="18"/>
      <c r="G2621" s="12"/>
      <c r="H2621" s="14">
        <f>IF(OR($B2621="",$E2621=""),"",SUMIFS($E$6:$E2621,$B$6:$B2621,$B2621,$C$6:$C2621,"Crédit")-SUMIFS($E$6:$E2621,$B$6:$B2621,$B2621,$C$6:$C2621,"Remboursement"))</f>
      </c>
    </row>
    <row r="2622" spans="1:8" x14ac:dyDescent="0.25">
      <c r="A2622" s="18"/>
      <c r="B2622" s="12"/>
      <c r="C2622" s="12"/>
      <c r="D2622" s="12"/>
      <c r="E2622" s="13"/>
      <c r="F2622" s="18"/>
      <c r="G2622" s="12"/>
      <c r="H2622" s="14">
        <f>IF(OR($B2622="",$E2622=""),"",SUMIFS($E$6:$E2622,$B$6:$B2622,$B2622,$C$6:$C2622,"Crédit")-SUMIFS($E$6:$E2622,$B$6:$B2622,$B2622,$C$6:$C2622,"Remboursement"))</f>
      </c>
    </row>
    <row r="2623" spans="1:8" x14ac:dyDescent="0.25">
      <c r="A2623" s="18"/>
      <c r="B2623" s="12"/>
      <c r="C2623" s="12"/>
      <c r="D2623" s="12"/>
      <c r="E2623" s="13"/>
      <c r="F2623" s="18"/>
      <c r="G2623" s="12"/>
      <c r="H2623" s="14">
        <f>IF(OR($B2623="",$E2623=""),"",SUMIFS($E$6:$E2623,$B$6:$B2623,$B2623,$C$6:$C2623,"Crédit")-SUMIFS($E$6:$E2623,$B$6:$B2623,$B2623,$C$6:$C2623,"Remboursement"))</f>
      </c>
    </row>
    <row r="2624" spans="1:8" x14ac:dyDescent="0.25">
      <c r="A2624" s="18"/>
      <c r="B2624" s="12"/>
      <c r="C2624" s="12"/>
      <c r="D2624" s="12"/>
      <c r="E2624" s="13"/>
      <c r="F2624" s="18"/>
      <c r="G2624" s="12"/>
      <c r="H2624" s="14">
        <f>IF(OR($B2624="",$E2624=""),"",SUMIFS($E$6:$E2624,$B$6:$B2624,$B2624,$C$6:$C2624,"Crédit")-SUMIFS($E$6:$E2624,$B$6:$B2624,$B2624,$C$6:$C2624,"Remboursement"))</f>
      </c>
    </row>
    <row r="2625" spans="1:8" x14ac:dyDescent="0.25">
      <c r="A2625" s="18"/>
      <c r="B2625" s="12"/>
      <c r="C2625" s="12"/>
      <c r="D2625" s="12"/>
      <c r="E2625" s="13"/>
      <c r="F2625" s="18"/>
      <c r="G2625" s="12"/>
      <c r="H2625" s="14">
        <f>IF(OR($B2625="",$E2625=""),"",SUMIFS($E$6:$E2625,$B$6:$B2625,$B2625,$C$6:$C2625,"Crédit")-SUMIFS($E$6:$E2625,$B$6:$B2625,$B2625,$C$6:$C2625,"Remboursement"))</f>
      </c>
    </row>
    <row r="2626" spans="1:8" x14ac:dyDescent="0.25">
      <c r="A2626" s="18"/>
      <c r="B2626" s="12"/>
      <c r="C2626" s="12"/>
      <c r="D2626" s="12"/>
      <c r="E2626" s="13"/>
      <c r="F2626" s="18"/>
      <c r="G2626" s="12"/>
      <c r="H2626" s="14">
        <f>IF(OR($B2626="",$E2626=""),"",SUMIFS($E$6:$E2626,$B$6:$B2626,$B2626,$C$6:$C2626,"Crédit")-SUMIFS($E$6:$E2626,$B$6:$B2626,$B2626,$C$6:$C2626,"Remboursement"))</f>
      </c>
    </row>
    <row r="2627" spans="1:8" x14ac:dyDescent="0.25">
      <c r="A2627" s="18"/>
      <c r="B2627" s="12"/>
      <c r="C2627" s="12"/>
      <c r="D2627" s="12"/>
      <c r="E2627" s="13"/>
      <c r="F2627" s="18"/>
      <c r="G2627" s="12"/>
      <c r="H2627" s="14">
        <f>IF(OR($B2627="",$E2627=""),"",SUMIFS($E$6:$E2627,$B$6:$B2627,$B2627,$C$6:$C2627,"Crédit")-SUMIFS($E$6:$E2627,$B$6:$B2627,$B2627,$C$6:$C2627,"Remboursement"))</f>
      </c>
    </row>
    <row r="2628" spans="1:8" x14ac:dyDescent="0.25">
      <c r="A2628" s="18"/>
      <c r="B2628" s="12"/>
      <c r="C2628" s="12"/>
      <c r="D2628" s="12"/>
      <c r="E2628" s="13"/>
      <c r="F2628" s="18"/>
      <c r="G2628" s="12"/>
      <c r="H2628" s="14">
        <f>IF(OR($B2628="",$E2628=""),"",SUMIFS($E$6:$E2628,$B$6:$B2628,$B2628,$C$6:$C2628,"Crédit")-SUMIFS($E$6:$E2628,$B$6:$B2628,$B2628,$C$6:$C2628,"Remboursement"))</f>
      </c>
    </row>
    <row r="2629" spans="1:8" x14ac:dyDescent="0.25">
      <c r="A2629" s="18"/>
      <c r="B2629" s="12"/>
      <c r="C2629" s="12"/>
      <c r="D2629" s="12"/>
      <c r="E2629" s="13"/>
      <c r="F2629" s="18"/>
      <c r="G2629" s="12"/>
      <c r="H2629" s="14">
        <f>IF(OR($B2629="",$E2629=""),"",SUMIFS($E$6:$E2629,$B$6:$B2629,$B2629,$C$6:$C2629,"Crédit")-SUMIFS($E$6:$E2629,$B$6:$B2629,$B2629,$C$6:$C2629,"Remboursement"))</f>
      </c>
    </row>
    <row r="2630" spans="1:8" x14ac:dyDescent="0.25">
      <c r="A2630" s="18"/>
      <c r="B2630" s="12"/>
      <c r="C2630" s="12"/>
      <c r="D2630" s="12"/>
      <c r="E2630" s="13"/>
      <c r="F2630" s="18"/>
      <c r="G2630" s="12"/>
      <c r="H2630" s="14">
        <f>IF(OR($B2630="",$E2630=""),"",SUMIFS($E$6:$E2630,$B$6:$B2630,$B2630,$C$6:$C2630,"Crédit")-SUMIFS($E$6:$E2630,$B$6:$B2630,$B2630,$C$6:$C2630,"Remboursement"))</f>
      </c>
    </row>
    <row r="2631" spans="1:8" x14ac:dyDescent="0.25">
      <c r="A2631" s="18"/>
      <c r="B2631" s="12"/>
      <c r="C2631" s="12"/>
      <c r="D2631" s="12"/>
      <c r="E2631" s="13"/>
      <c r="F2631" s="18"/>
      <c r="G2631" s="12"/>
      <c r="H2631" s="14">
        <f>IF(OR($B2631="",$E2631=""),"",SUMIFS($E$6:$E2631,$B$6:$B2631,$B2631,$C$6:$C2631,"Crédit")-SUMIFS($E$6:$E2631,$B$6:$B2631,$B2631,$C$6:$C2631,"Remboursement"))</f>
      </c>
    </row>
    <row r="2632" spans="1:8" x14ac:dyDescent="0.25">
      <c r="A2632" s="18"/>
      <c r="B2632" s="12"/>
      <c r="C2632" s="12"/>
      <c r="D2632" s="12"/>
      <c r="E2632" s="13"/>
      <c r="F2632" s="18"/>
      <c r="G2632" s="12"/>
      <c r="H2632" s="14">
        <f>IF(OR($B2632="",$E2632=""),"",SUMIFS($E$6:$E2632,$B$6:$B2632,$B2632,$C$6:$C2632,"Crédit")-SUMIFS($E$6:$E2632,$B$6:$B2632,$B2632,$C$6:$C2632,"Remboursement"))</f>
      </c>
    </row>
    <row r="2633" spans="1:8" x14ac:dyDescent="0.25">
      <c r="A2633" s="18"/>
      <c r="B2633" s="12"/>
      <c r="C2633" s="12"/>
      <c r="D2633" s="12"/>
      <c r="E2633" s="13"/>
      <c r="F2633" s="18"/>
      <c r="G2633" s="12"/>
      <c r="H2633" s="14">
        <f>IF(OR($B2633="",$E2633=""),"",SUMIFS($E$6:$E2633,$B$6:$B2633,$B2633,$C$6:$C2633,"Crédit")-SUMIFS($E$6:$E2633,$B$6:$B2633,$B2633,$C$6:$C2633,"Remboursement"))</f>
      </c>
    </row>
    <row r="2634" spans="1:8" x14ac:dyDescent="0.25">
      <c r="A2634" s="18"/>
      <c r="B2634" s="12"/>
      <c r="C2634" s="12"/>
      <c r="D2634" s="12"/>
      <c r="E2634" s="13"/>
      <c r="F2634" s="18"/>
      <c r="G2634" s="12"/>
      <c r="H2634" s="14">
        <f>IF(OR($B2634="",$E2634=""),"",SUMIFS($E$6:$E2634,$B$6:$B2634,$B2634,$C$6:$C2634,"Crédit")-SUMIFS($E$6:$E2634,$B$6:$B2634,$B2634,$C$6:$C2634,"Remboursement"))</f>
      </c>
    </row>
    <row r="2635" spans="1:8" x14ac:dyDescent="0.25">
      <c r="A2635" s="18"/>
      <c r="B2635" s="12"/>
      <c r="C2635" s="12"/>
      <c r="D2635" s="12"/>
      <c r="E2635" s="13"/>
      <c r="F2635" s="18"/>
      <c r="G2635" s="12"/>
      <c r="H2635" s="14">
        <f>IF(OR($B2635="",$E2635=""),"",SUMIFS($E$6:$E2635,$B$6:$B2635,$B2635,$C$6:$C2635,"Crédit")-SUMIFS($E$6:$E2635,$B$6:$B2635,$B2635,$C$6:$C2635,"Remboursement"))</f>
      </c>
    </row>
    <row r="2636" spans="1:8" x14ac:dyDescent="0.25">
      <c r="A2636" s="18"/>
      <c r="B2636" s="12"/>
      <c r="C2636" s="12"/>
      <c r="D2636" s="12"/>
      <c r="E2636" s="13"/>
      <c r="F2636" s="18"/>
      <c r="G2636" s="12"/>
      <c r="H2636" s="14">
        <f>IF(OR($B2636="",$E2636=""),"",SUMIFS($E$6:$E2636,$B$6:$B2636,$B2636,$C$6:$C2636,"Crédit")-SUMIFS($E$6:$E2636,$B$6:$B2636,$B2636,$C$6:$C2636,"Remboursement"))</f>
      </c>
    </row>
    <row r="2637" spans="1:8" x14ac:dyDescent="0.25">
      <c r="A2637" s="18"/>
      <c r="B2637" s="12"/>
      <c r="C2637" s="12"/>
      <c r="D2637" s="12"/>
      <c r="E2637" s="13"/>
      <c r="F2637" s="18"/>
      <c r="G2637" s="12"/>
      <c r="H2637" s="14">
        <f>IF(OR($B2637="",$E2637=""),"",SUMIFS($E$6:$E2637,$B$6:$B2637,$B2637,$C$6:$C2637,"Crédit")-SUMIFS($E$6:$E2637,$B$6:$B2637,$B2637,$C$6:$C2637,"Remboursement"))</f>
      </c>
    </row>
    <row r="2638" spans="1:8" x14ac:dyDescent="0.25">
      <c r="A2638" s="18"/>
      <c r="B2638" s="12"/>
      <c r="C2638" s="12"/>
      <c r="D2638" s="12"/>
      <c r="E2638" s="13"/>
      <c r="F2638" s="18"/>
      <c r="G2638" s="12"/>
      <c r="H2638" s="14">
        <f>IF(OR($B2638="",$E2638=""),"",SUMIFS($E$6:$E2638,$B$6:$B2638,$B2638,$C$6:$C2638,"Crédit")-SUMIFS($E$6:$E2638,$B$6:$B2638,$B2638,$C$6:$C2638,"Remboursement"))</f>
      </c>
    </row>
    <row r="2639" spans="1:8" x14ac:dyDescent="0.25">
      <c r="A2639" s="18"/>
      <c r="B2639" s="12"/>
      <c r="C2639" s="12"/>
      <c r="D2639" s="12"/>
      <c r="E2639" s="13"/>
      <c r="F2639" s="18"/>
      <c r="G2639" s="12"/>
      <c r="H2639" s="14">
        <f>IF(OR($B2639="",$E2639=""),"",SUMIFS($E$6:$E2639,$B$6:$B2639,$B2639,$C$6:$C2639,"Crédit")-SUMIFS($E$6:$E2639,$B$6:$B2639,$B2639,$C$6:$C2639,"Remboursement"))</f>
      </c>
    </row>
    <row r="2640" spans="1:8" x14ac:dyDescent="0.25">
      <c r="A2640" s="18"/>
      <c r="B2640" s="12"/>
      <c r="C2640" s="12"/>
      <c r="D2640" s="12"/>
      <c r="E2640" s="13"/>
      <c r="F2640" s="18"/>
      <c r="G2640" s="12"/>
      <c r="H2640" s="14">
        <f>IF(OR($B2640="",$E2640=""),"",SUMIFS($E$6:$E2640,$B$6:$B2640,$B2640,$C$6:$C2640,"Crédit")-SUMIFS($E$6:$E2640,$B$6:$B2640,$B2640,$C$6:$C2640,"Remboursement"))</f>
      </c>
    </row>
    <row r="2641" spans="1:8" x14ac:dyDescent="0.25">
      <c r="A2641" s="18"/>
      <c r="B2641" s="12"/>
      <c r="C2641" s="12"/>
      <c r="D2641" s="12"/>
      <c r="E2641" s="13"/>
      <c r="F2641" s="18"/>
      <c r="G2641" s="12"/>
      <c r="H2641" s="14">
        <f>IF(OR($B2641="",$E2641=""),"",SUMIFS($E$6:$E2641,$B$6:$B2641,$B2641,$C$6:$C2641,"Crédit")-SUMIFS($E$6:$E2641,$B$6:$B2641,$B2641,$C$6:$C2641,"Remboursement"))</f>
      </c>
    </row>
    <row r="2642" spans="1:8" x14ac:dyDescent="0.25">
      <c r="A2642" s="18"/>
      <c r="B2642" s="12"/>
      <c r="C2642" s="12"/>
      <c r="D2642" s="12"/>
      <c r="E2642" s="13"/>
      <c r="F2642" s="18"/>
      <c r="G2642" s="12"/>
      <c r="H2642" s="14">
        <f>IF(OR($B2642="",$E2642=""),"",SUMIFS($E$6:$E2642,$B$6:$B2642,$B2642,$C$6:$C2642,"Crédit")-SUMIFS($E$6:$E2642,$B$6:$B2642,$B2642,$C$6:$C2642,"Remboursement"))</f>
      </c>
    </row>
    <row r="2643" spans="1:8" x14ac:dyDescent="0.25">
      <c r="A2643" s="18"/>
      <c r="B2643" s="12"/>
      <c r="C2643" s="12"/>
      <c r="D2643" s="12"/>
      <c r="E2643" s="13"/>
      <c r="F2643" s="18"/>
      <c r="G2643" s="12"/>
      <c r="H2643" s="14">
        <f>IF(OR($B2643="",$E2643=""),"",SUMIFS($E$6:$E2643,$B$6:$B2643,$B2643,$C$6:$C2643,"Crédit")-SUMIFS($E$6:$E2643,$B$6:$B2643,$B2643,$C$6:$C2643,"Remboursement"))</f>
      </c>
    </row>
    <row r="2644" spans="1:8" x14ac:dyDescent="0.25">
      <c r="A2644" s="18"/>
      <c r="B2644" s="12"/>
      <c r="C2644" s="12"/>
      <c r="D2644" s="12"/>
      <c r="E2644" s="13"/>
      <c r="F2644" s="18"/>
      <c r="G2644" s="12"/>
      <c r="H2644" s="14">
        <f>IF(OR($B2644="",$E2644=""),"",SUMIFS($E$6:$E2644,$B$6:$B2644,$B2644,$C$6:$C2644,"Crédit")-SUMIFS($E$6:$E2644,$B$6:$B2644,$B2644,$C$6:$C2644,"Remboursement"))</f>
      </c>
    </row>
    <row r="2645" spans="1:8" x14ac:dyDescent="0.25">
      <c r="A2645" s="18"/>
      <c r="B2645" s="12"/>
      <c r="C2645" s="12"/>
      <c r="D2645" s="12"/>
      <c r="E2645" s="13"/>
      <c r="F2645" s="18"/>
      <c r="G2645" s="12"/>
      <c r="H2645" s="14">
        <f>IF(OR($B2645="",$E2645=""),"",SUMIFS($E$6:$E2645,$B$6:$B2645,$B2645,$C$6:$C2645,"Crédit")-SUMIFS($E$6:$E2645,$B$6:$B2645,$B2645,$C$6:$C2645,"Remboursement"))</f>
      </c>
    </row>
    <row r="2646" spans="1:8" x14ac:dyDescent="0.25">
      <c r="A2646" s="18"/>
      <c r="B2646" s="12"/>
      <c r="C2646" s="12"/>
      <c r="D2646" s="12"/>
      <c r="E2646" s="13"/>
      <c r="F2646" s="18"/>
      <c r="G2646" s="12"/>
      <c r="H2646" s="14">
        <f>IF(OR($B2646="",$E2646=""),"",SUMIFS($E$6:$E2646,$B$6:$B2646,$B2646,$C$6:$C2646,"Crédit")-SUMIFS($E$6:$E2646,$B$6:$B2646,$B2646,$C$6:$C2646,"Remboursement"))</f>
      </c>
    </row>
    <row r="2647" spans="1:8" x14ac:dyDescent="0.25">
      <c r="A2647" s="18"/>
      <c r="B2647" s="12"/>
      <c r="C2647" s="12"/>
      <c r="D2647" s="12"/>
      <c r="E2647" s="13"/>
      <c r="F2647" s="18"/>
      <c r="G2647" s="12"/>
      <c r="H2647" s="14">
        <f>IF(OR($B2647="",$E2647=""),"",SUMIFS($E$6:$E2647,$B$6:$B2647,$B2647,$C$6:$C2647,"Crédit")-SUMIFS($E$6:$E2647,$B$6:$B2647,$B2647,$C$6:$C2647,"Remboursement"))</f>
      </c>
    </row>
    <row r="2648" spans="1:8" x14ac:dyDescent="0.25">
      <c r="A2648" s="18"/>
      <c r="B2648" s="12"/>
      <c r="C2648" s="12"/>
      <c r="D2648" s="12"/>
      <c r="E2648" s="13"/>
      <c r="F2648" s="18"/>
      <c r="G2648" s="12"/>
      <c r="H2648" s="14">
        <f>IF(OR($B2648="",$E2648=""),"",SUMIFS($E$6:$E2648,$B$6:$B2648,$B2648,$C$6:$C2648,"Crédit")-SUMIFS($E$6:$E2648,$B$6:$B2648,$B2648,$C$6:$C2648,"Remboursement"))</f>
      </c>
    </row>
    <row r="2649" spans="1:8" x14ac:dyDescent="0.25">
      <c r="A2649" s="18"/>
      <c r="B2649" s="12"/>
      <c r="C2649" s="12"/>
      <c r="D2649" s="12"/>
      <c r="E2649" s="13"/>
      <c r="F2649" s="18"/>
      <c r="G2649" s="12"/>
      <c r="H2649" s="14">
        <f>IF(OR($B2649="",$E2649=""),"",SUMIFS($E$6:$E2649,$B$6:$B2649,$B2649,$C$6:$C2649,"Crédit")-SUMIFS($E$6:$E2649,$B$6:$B2649,$B2649,$C$6:$C2649,"Remboursement"))</f>
      </c>
    </row>
    <row r="2650" spans="1:8" x14ac:dyDescent="0.25">
      <c r="A2650" s="18"/>
      <c r="B2650" s="12"/>
      <c r="C2650" s="12"/>
      <c r="D2650" s="12"/>
      <c r="E2650" s="13"/>
      <c r="F2650" s="18"/>
      <c r="G2650" s="12"/>
      <c r="H2650" s="14">
        <f>IF(OR($B2650="",$E2650=""),"",SUMIFS($E$6:$E2650,$B$6:$B2650,$B2650,$C$6:$C2650,"Crédit")-SUMIFS($E$6:$E2650,$B$6:$B2650,$B2650,$C$6:$C2650,"Remboursement"))</f>
      </c>
    </row>
    <row r="2651" spans="1:8" x14ac:dyDescent="0.25">
      <c r="A2651" s="18"/>
      <c r="B2651" s="12"/>
      <c r="C2651" s="12"/>
      <c r="D2651" s="12"/>
      <c r="E2651" s="13"/>
      <c r="F2651" s="18"/>
      <c r="G2651" s="12"/>
      <c r="H2651" s="14">
        <f>IF(OR($B2651="",$E2651=""),"",SUMIFS($E$6:$E2651,$B$6:$B2651,$B2651,$C$6:$C2651,"Crédit")-SUMIFS($E$6:$E2651,$B$6:$B2651,$B2651,$C$6:$C2651,"Remboursement"))</f>
      </c>
    </row>
    <row r="2652" spans="1:8" x14ac:dyDescent="0.25">
      <c r="A2652" s="18"/>
      <c r="B2652" s="12"/>
      <c r="C2652" s="12"/>
      <c r="D2652" s="12"/>
      <c r="E2652" s="13"/>
      <c r="F2652" s="18"/>
      <c r="G2652" s="12"/>
      <c r="H2652" s="14">
        <f>IF(OR($B2652="",$E2652=""),"",SUMIFS($E$6:$E2652,$B$6:$B2652,$B2652,$C$6:$C2652,"Crédit")-SUMIFS($E$6:$E2652,$B$6:$B2652,$B2652,$C$6:$C2652,"Remboursement"))</f>
      </c>
    </row>
    <row r="2653" spans="1:8" x14ac:dyDescent="0.25">
      <c r="A2653" s="18"/>
      <c r="B2653" s="12"/>
      <c r="C2653" s="12"/>
      <c r="D2653" s="12"/>
      <c r="E2653" s="13"/>
      <c r="F2653" s="18"/>
      <c r="G2653" s="12"/>
      <c r="H2653" s="14">
        <f>IF(OR($B2653="",$E2653=""),"",SUMIFS($E$6:$E2653,$B$6:$B2653,$B2653,$C$6:$C2653,"Crédit")-SUMIFS($E$6:$E2653,$B$6:$B2653,$B2653,$C$6:$C2653,"Remboursement"))</f>
      </c>
    </row>
    <row r="2654" spans="1:8" x14ac:dyDescent="0.25">
      <c r="A2654" s="18"/>
      <c r="B2654" s="12"/>
      <c r="C2654" s="12"/>
      <c r="D2654" s="12"/>
      <c r="E2654" s="13"/>
      <c r="F2654" s="18"/>
      <c r="G2654" s="12"/>
      <c r="H2654" s="14">
        <f>IF(OR($B2654="",$E2654=""),"",SUMIFS($E$6:$E2654,$B$6:$B2654,$B2654,$C$6:$C2654,"Crédit")-SUMIFS($E$6:$E2654,$B$6:$B2654,$B2654,$C$6:$C2654,"Remboursement"))</f>
      </c>
    </row>
    <row r="2655" spans="1:8" x14ac:dyDescent="0.25">
      <c r="A2655" s="18"/>
      <c r="B2655" s="12"/>
      <c r="C2655" s="12"/>
      <c r="D2655" s="12"/>
      <c r="E2655" s="13"/>
      <c r="F2655" s="18"/>
      <c r="G2655" s="12"/>
      <c r="H2655" s="14">
        <f>IF(OR($B2655="",$E2655=""),"",SUMIFS($E$6:$E2655,$B$6:$B2655,$B2655,$C$6:$C2655,"Crédit")-SUMIFS($E$6:$E2655,$B$6:$B2655,$B2655,$C$6:$C2655,"Remboursement"))</f>
      </c>
    </row>
    <row r="2656" spans="1:8" x14ac:dyDescent="0.25">
      <c r="A2656" s="18"/>
      <c r="B2656" s="12"/>
      <c r="C2656" s="12"/>
      <c r="D2656" s="12"/>
      <c r="E2656" s="13"/>
      <c r="F2656" s="18"/>
      <c r="G2656" s="12"/>
      <c r="H2656" s="14">
        <f>IF(OR($B2656="",$E2656=""),"",SUMIFS($E$6:$E2656,$B$6:$B2656,$B2656,$C$6:$C2656,"Crédit")-SUMIFS($E$6:$E2656,$B$6:$B2656,$B2656,$C$6:$C2656,"Remboursement"))</f>
      </c>
    </row>
    <row r="2657" spans="1:8" x14ac:dyDescent="0.25">
      <c r="A2657" s="18"/>
      <c r="B2657" s="12"/>
      <c r="C2657" s="12"/>
      <c r="D2657" s="12"/>
      <c r="E2657" s="13"/>
      <c r="F2657" s="18"/>
      <c r="G2657" s="12"/>
      <c r="H2657" s="14">
        <f>IF(OR($B2657="",$E2657=""),"",SUMIFS($E$6:$E2657,$B$6:$B2657,$B2657,$C$6:$C2657,"Crédit")-SUMIFS($E$6:$E2657,$B$6:$B2657,$B2657,$C$6:$C2657,"Remboursement"))</f>
      </c>
    </row>
    <row r="2658" spans="1:8" x14ac:dyDescent="0.25">
      <c r="A2658" s="18"/>
      <c r="B2658" s="12"/>
      <c r="C2658" s="12"/>
      <c r="D2658" s="12"/>
      <c r="E2658" s="13"/>
      <c r="F2658" s="18"/>
      <c r="G2658" s="12"/>
      <c r="H2658" s="14">
        <f>IF(OR($B2658="",$E2658=""),"",SUMIFS($E$6:$E2658,$B$6:$B2658,$B2658,$C$6:$C2658,"Crédit")-SUMIFS($E$6:$E2658,$B$6:$B2658,$B2658,$C$6:$C2658,"Remboursement"))</f>
      </c>
    </row>
    <row r="2659" spans="1:8" x14ac:dyDescent="0.25">
      <c r="A2659" s="18"/>
      <c r="B2659" s="12"/>
      <c r="C2659" s="12"/>
      <c r="D2659" s="12"/>
      <c r="E2659" s="13"/>
      <c r="F2659" s="18"/>
      <c r="G2659" s="12"/>
      <c r="H2659" s="14">
        <f>IF(OR($B2659="",$E2659=""),"",SUMIFS($E$6:$E2659,$B$6:$B2659,$B2659,$C$6:$C2659,"Crédit")-SUMIFS($E$6:$E2659,$B$6:$B2659,$B2659,$C$6:$C2659,"Remboursement"))</f>
      </c>
    </row>
    <row r="2660" spans="1:8" x14ac:dyDescent="0.25">
      <c r="A2660" s="18"/>
      <c r="B2660" s="12"/>
      <c r="C2660" s="12"/>
      <c r="D2660" s="12"/>
      <c r="E2660" s="13"/>
      <c r="F2660" s="18"/>
      <c r="G2660" s="12"/>
      <c r="H2660" s="14">
        <f>IF(OR($B2660="",$E2660=""),"",SUMIFS($E$6:$E2660,$B$6:$B2660,$B2660,$C$6:$C2660,"Crédit")-SUMIFS($E$6:$E2660,$B$6:$B2660,$B2660,$C$6:$C2660,"Remboursement"))</f>
      </c>
    </row>
    <row r="2661" spans="1:8" x14ac:dyDescent="0.25">
      <c r="A2661" s="18"/>
      <c r="B2661" s="12"/>
      <c r="C2661" s="12"/>
      <c r="D2661" s="12"/>
      <c r="E2661" s="13"/>
      <c r="F2661" s="18"/>
      <c r="G2661" s="12"/>
      <c r="H2661" s="14">
        <f>IF(OR($B2661="",$E2661=""),"",SUMIFS($E$6:$E2661,$B$6:$B2661,$B2661,$C$6:$C2661,"Crédit")-SUMIFS($E$6:$E2661,$B$6:$B2661,$B2661,$C$6:$C2661,"Remboursement"))</f>
      </c>
    </row>
    <row r="2662" spans="1:8" x14ac:dyDescent="0.25">
      <c r="A2662" s="18"/>
      <c r="B2662" s="12"/>
      <c r="C2662" s="12"/>
      <c r="D2662" s="12"/>
      <c r="E2662" s="13"/>
      <c r="F2662" s="18"/>
      <c r="G2662" s="12"/>
      <c r="H2662" s="14">
        <f>IF(OR($B2662="",$E2662=""),"",SUMIFS($E$6:$E2662,$B$6:$B2662,$B2662,$C$6:$C2662,"Crédit")-SUMIFS($E$6:$E2662,$B$6:$B2662,$B2662,$C$6:$C2662,"Remboursement"))</f>
      </c>
    </row>
    <row r="2663" spans="1:8" x14ac:dyDescent="0.25">
      <c r="A2663" s="18"/>
      <c r="B2663" s="12"/>
      <c r="C2663" s="12"/>
      <c r="D2663" s="12"/>
      <c r="E2663" s="13"/>
      <c r="F2663" s="18"/>
      <c r="G2663" s="12"/>
      <c r="H2663" s="14">
        <f>IF(OR($B2663="",$E2663=""),"",SUMIFS($E$6:$E2663,$B$6:$B2663,$B2663,$C$6:$C2663,"Crédit")-SUMIFS($E$6:$E2663,$B$6:$B2663,$B2663,$C$6:$C2663,"Remboursement"))</f>
      </c>
    </row>
    <row r="2664" spans="1:8" x14ac:dyDescent="0.25">
      <c r="A2664" s="18"/>
      <c r="B2664" s="12"/>
      <c r="C2664" s="12"/>
      <c r="D2664" s="12"/>
      <c r="E2664" s="13"/>
      <c r="F2664" s="18"/>
      <c r="G2664" s="12"/>
      <c r="H2664" s="14">
        <f>IF(OR($B2664="",$E2664=""),"",SUMIFS($E$6:$E2664,$B$6:$B2664,$B2664,$C$6:$C2664,"Crédit")-SUMIFS($E$6:$E2664,$B$6:$B2664,$B2664,$C$6:$C2664,"Remboursement"))</f>
      </c>
    </row>
    <row r="2665" spans="1:8" x14ac:dyDescent="0.25">
      <c r="A2665" s="18"/>
      <c r="B2665" s="12"/>
      <c r="C2665" s="12"/>
      <c r="D2665" s="12"/>
      <c r="E2665" s="13"/>
      <c r="F2665" s="18"/>
      <c r="G2665" s="12"/>
      <c r="H2665" s="14">
        <f>IF(OR($B2665="",$E2665=""),"",SUMIFS($E$6:$E2665,$B$6:$B2665,$B2665,$C$6:$C2665,"Crédit")-SUMIFS($E$6:$E2665,$B$6:$B2665,$B2665,$C$6:$C2665,"Remboursement"))</f>
      </c>
    </row>
    <row r="2666" spans="1:8" x14ac:dyDescent="0.25">
      <c r="A2666" s="18"/>
      <c r="B2666" s="12"/>
      <c r="C2666" s="12"/>
      <c r="D2666" s="12"/>
      <c r="E2666" s="13"/>
      <c r="F2666" s="18"/>
      <c r="G2666" s="12"/>
      <c r="H2666" s="14">
        <f>IF(OR($B2666="",$E2666=""),"",SUMIFS($E$6:$E2666,$B$6:$B2666,$B2666,$C$6:$C2666,"Crédit")-SUMIFS($E$6:$E2666,$B$6:$B2666,$B2666,$C$6:$C2666,"Remboursement"))</f>
      </c>
    </row>
    <row r="2667" spans="1:8" x14ac:dyDescent="0.25">
      <c r="A2667" s="18"/>
      <c r="B2667" s="12"/>
      <c r="C2667" s="12"/>
      <c r="D2667" s="12"/>
      <c r="E2667" s="13"/>
      <c r="F2667" s="18"/>
      <c r="G2667" s="12"/>
      <c r="H2667" s="14">
        <f>IF(OR($B2667="",$E2667=""),"",SUMIFS($E$6:$E2667,$B$6:$B2667,$B2667,$C$6:$C2667,"Crédit")-SUMIFS($E$6:$E2667,$B$6:$B2667,$B2667,$C$6:$C2667,"Remboursement"))</f>
      </c>
    </row>
    <row r="2668" spans="1:8" x14ac:dyDescent="0.25">
      <c r="A2668" s="18"/>
      <c r="B2668" s="12"/>
      <c r="C2668" s="12"/>
      <c r="D2668" s="12"/>
      <c r="E2668" s="13"/>
      <c r="F2668" s="18"/>
      <c r="G2668" s="12"/>
      <c r="H2668" s="14">
        <f>IF(OR($B2668="",$E2668=""),"",SUMIFS($E$6:$E2668,$B$6:$B2668,$B2668,$C$6:$C2668,"Crédit")-SUMIFS($E$6:$E2668,$B$6:$B2668,$B2668,$C$6:$C2668,"Remboursement"))</f>
      </c>
    </row>
    <row r="2669" spans="1:8" x14ac:dyDescent="0.25">
      <c r="A2669" s="18"/>
      <c r="B2669" s="12"/>
      <c r="C2669" s="12"/>
      <c r="D2669" s="12"/>
      <c r="E2669" s="13"/>
      <c r="F2669" s="18"/>
      <c r="G2669" s="12"/>
      <c r="H2669" s="14">
        <f>IF(OR($B2669="",$E2669=""),"",SUMIFS($E$6:$E2669,$B$6:$B2669,$B2669,$C$6:$C2669,"Crédit")-SUMIFS($E$6:$E2669,$B$6:$B2669,$B2669,$C$6:$C2669,"Remboursement"))</f>
      </c>
    </row>
    <row r="2670" spans="1:8" x14ac:dyDescent="0.25">
      <c r="A2670" s="18"/>
      <c r="B2670" s="12"/>
      <c r="C2670" s="12"/>
      <c r="D2670" s="12"/>
      <c r="E2670" s="13"/>
      <c r="F2670" s="18"/>
      <c r="G2670" s="12"/>
      <c r="H2670" s="14">
        <f>IF(OR($B2670="",$E2670=""),"",SUMIFS($E$6:$E2670,$B$6:$B2670,$B2670,$C$6:$C2670,"Crédit")-SUMIFS($E$6:$E2670,$B$6:$B2670,$B2670,$C$6:$C2670,"Remboursement"))</f>
      </c>
    </row>
    <row r="2671" spans="1:8" x14ac:dyDescent="0.25">
      <c r="A2671" s="18"/>
      <c r="B2671" s="12"/>
      <c r="C2671" s="12"/>
      <c r="D2671" s="12"/>
      <c r="E2671" s="13"/>
      <c r="F2671" s="18"/>
      <c r="G2671" s="12"/>
      <c r="H2671" s="14">
        <f>IF(OR($B2671="",$E2671=""),"",SUMIFS($E$6:$E2671,$B$6:$B2671,$B2671,$C$6:$C2671,"Crédit")-SUMIFS($E$6:$E2671,$B$6:$B2671,$B2671,$C$6:$C2671,"Remboursement"))</f>
      </c>
    </row>
    <row r="2672" spans="1:8" x14ac:dyDescent="0.25">
      <c r="A2672" s="18"/>
      <c r="B2672" s="12"/>
      <c r="C2672" s="12"/>
      <c r="D2672" s="12"/>
      <c r="E2672" s="13"/>
      <c r="F2672" s="18"/>
      <c r="G2672" s="12"/>
      <c r="H2672" s="14">
        <f>IF(OR($B2672="",$E2672=""),"",SUMIFS($E$6:$E2672,$B$6:$B2672,$B2672,$C$6:$C2672,"Crédit")-SUMIFS($E$6:$E2672,$B$6:$B2672,$B2672,$C$6:$C2672,"Remboursement"))</f>
      </c>
    </row>
    <row r="2673" spans="1:8" x14ac:dyDescent="0.25">
      <c r="A2673" s="18"/>
      <c r="B2673" s="12"/>
      <c r="C2673" s="12"/>
      <c r="D2673" s="12"/>
      <c r="E2673" s="13"/>
      <c r="F2673" s="18"/>
      <c r="G2673" s="12"/>
      <c r="H2673" s="14">
        <f>IF(OR($B2673="",$E2673=""),"",SUMIFS($E$6:$E2673,$B$6:$B2673,$B2673,$C$6:$C2673,"Crédit")-SUMIFS($E$6:$E2673,$B$6:$B2673,$B2673,$C$6:$C2673,"Remboursement"))</f>
      </c>
    </row>
    <row r="2674" spans="1:8" x14ac:dyDescent="0.25">
      <c r="A2674" s="18"/>
      <c r="B2674" s="12"/>
      <c r="C2674" s="12"/>
      <c r="D2674" s="12"/>
      <c r="E2674" s="13"/>
      <c r="F2674" s="18"/>
      <c r="G2674" s="12"/>
      <c r="H2674" s="14">
        <f>IF(OR($B2674="",$E2674=""),"",SUMIFS($E$6:$E2674,$B$6:$B2674,$B2674,$C$6:$C2674,"Crédit")-SUMIFS($E$6:$E2674,$B$6:$B2674,$B2674,$C$6:$C2674,"Remboursement"))</f>
      </c>
    </row>
    <row r="2675" spans="1:8" x14ac:dyDescent="0.25">
      <c r="A2675" s="18"/>
      <c r="B2675" s="12"/>
      <c r="C2675" s="12"/>
      <c r="D2675" s="12"/>
      <c r="E2675" s="13"/>
      <c r="F2675" s="18"/>
      <c r="G2675" s="12"/>
      <c r="H2675" s="14">
        <f>IF(OR($B2675="",$E2675=""),"",SUMIFS($E$6:$E2675,$B$6:$B2675,$B2675,$C$6:$C2675,"Crédit")-SUMIFS($E$6:$E2675,$B$6:$B2675,$B2675,$C$6:$C2675,"Remboursement"))</f>
      </c>
    </row>
    <row r="2676" spans="1:8" x14ac:dyDescent="0.25">
      <c r="A2676" s="18"/>
      <c r="B2676" s="12"/>
      <c r="C2676" s="12"/>
      <c r="D2676" s="12"/>
      <c r="E2676" s="13"/>
      <c r="F2676" s="18"/>
      <c r="G2676" s="12"/>
      <c r="H2676" s="14">
        <f>IF(OR($B2676="",$E2676=""),"",SUMIFS($E$6:$E2676,$B$6:$B2676,$B2676,$C$6:$C2676,"Crédit")-SUMIFS($E$6:$E2676,$B$6:$B2676,$B2676,$C$6:$C2676,"Remboursement"))</f>
      </c>
    </row>
    <row r="2677" spans="1:8" x14ac:dyDescent="0.25">
      <c r="A2677" s="18"/>
      <c r="B2677" s="12"/>
      <c r="C2677" s="12"/>
      <c r="D2677" s="12"/>
      <c r="E2677" s="13"/>
      <c r="F2677" s="18"/>
      <c r="G2677" s="12"/>
      <c r="H2677" s="14">
        <f>IF(OR($B2677="",$E2677=""),"",SUMIFS($E$6:$E2677,$B$6:$B2677,$B2677,$C$6:$C2677,"Crédit")-SUMIFS($E$6:$E2677,$B$6:$B2677,$B2677,$C$6:$C2677,"Remboursement"))</f>
      </c>
    </row>
    <row r="2678" spans="1:8" x14ac:dyDescent="0.25">
      <c r="A2678" s="18"/>
      <c r="B2678" s="12"/>
      <c r="C2678" s="12"/>
      <c r="D2678" s="12"/>
      <c r="E2678" s="13"/>
      <c r="F2678" s="18"/>
      <c r="G2678" s="12"/>
      <c r="H2678" s="14">
        <f>IF(OR($B2678="",$E2678=""),"",SUMIFS($E$6:$E2678,$B$6:$B2678,$B2678,$C$6:$C2678,"Crédit")-SUMIFS($E$6:$E2678,$B$6:$B2678,$B2678,$C$6:$C2678,"Remboursement"))</f>
      </c>
    </row>
    <row r="2679" spans="1:8" x14ac:dyDescent="0.25">
      <c r="A2679" s="18"/>
      <c r="B2679" s="12"/>
      <c r="C2679" s="12"/>
      <c r="D2679" s="12"/>
      <c r="E2679" s="13"/>
      <c r="F2679" s="18"/>
      <c r="G2679" s="12"/>
      <c r="H2679" s="14">
        <f>IF(OR($B2679="",$E2679=""),"",SUMIFS($E$6:$E2679,$B$6:$B2679,$B2679,$C$6:$C2679,"Crédit")-SUMIFS($E$6:$E2679,$B$6:$B2679,$B2679,$C$6:$C2679,"Remboursement"))</f>
      </c>
    </row>
    <row r="2680" spans="1:8" x14ac:dyDescent="0.25">
      <c r="A2680" s="18"/>
      <c r="B2680" s="12"/>
      <c r="C2680" s="12"/>
      <c r="D2680" s="12"/>
      <c r="E2680" s="13"/>
      <c r="F2680" s="18"/>
      <c r="G2680" s="12"/>
      <c r="H2680" s="14">
        <f>IF(OR($B2680="",$E2680=""),"",SUMIFS($E$6:$E2680,$B$6:$B2680,$B2680,$C$6:$C2680,"Crédit")-SUMIFS($E$6:$E2680,$B$6:$B2680,$B2680,$C$6:$C2680,"Remboursement"))</f>
      </c>
    </row>
    <row r="2681" spans="1:8" x14ac:dyDescent="0.25">
      <c r="A2681" s="18"/>
      <c r="B2681" s="12"/>
      <c r="C2681" s="12"/>
      <c r="D2681" s="12"/>
      <c r="E2681" s="13"/>
      <c r="F2681" s="18"/>
      <c r="G2681" s="12"/>
      <c r="H2681" s="14">
        <f>IF(OR($B2681="",$E2681=""),"",SUMIFS($E$6:$E2681,$B$6:$B2681,$B2681,$C$6:$C2681,"Crédit")-SUMIFS($E$6:$E2681,$B$6:$B2681,$B2681,$C$6:$C2681,"Remboursement"))</f>
      </c>
    </row>
    <row r="2682" spans="1:8" x14ac:dyDescent="0.25">
      <c r="A2682" s="18"/>
      <c r="B2682" s="12"/>
      <c r="C2682" s="12"/>
      <c r="D2682" s="12"/>
      <c r="E2682" s="13"/>
      <c r="F2682" s="18"/>
      <c r="G2682" s="12"/>
      <c r="H2682" s="14">
        <f>IF(OR($B2682="",$E2682=""),"",SUMIFS($E$6:$E2682,$B$6:$B2682,$B2682,$C$6:$C2682,"Crédit")-SUMIFS($E$6:$E2682,$B$6:$B2682,$B2682,$C$6:$C2682,"Remboursement"))</f>
      </c>
    </row>
    <row r="2683" spans="1:8" x14ac:dyDescent="0.25">
      <c r="A2683" s="18"/>
      <c r="B2683" s="12"/>
      <c r="C2683" s="12"/>
      <c r="D2683" s="12"/>
      <c r="E2683" s="13"/>
      <c r="F2683" s="18"/>
      <c r="G2683" s="12"/>
      <c r="H2683" s="14">
        <f>IF(OR($B2683="",$E2683=""),"",SUMIFS($E$6:$E2683,$B$6:$B2683,$B2683,$C$6:$C2683,"Crédit")-SUMIFS($E$6:$E2683,$B$6:$B2683,$B2683,$C$6:$C2683,"Remboursement"))</f>
      </c>
    </row>
    <row r="2684" spans="1:8" x14ac:dyDescent="0.25">
      <c r="A2684" s="18"/>
      <c r="B2684" s="12"/>
      <c r="C2684" s="12"/>
      <c r="D2684" s="12"/>
      <c r="E2684" s="13"/>
      <c r="F2684" s="18"/>
      <c r="G2684" s="12"/>
      <c r="H2684" s="14">
        <f>IF(OR($B2684="",$E2684=""),"",SUMIFS($E$6:$E2684,$B$6:$B2684,$B2684,$C$6:$C2684,"Crédit")-SUMIFS($E$6:$E2684,$B$6:$B2684,$B2684,$C$6:$C2684,"Remboursement"))</f>
      </c>
    </row>
    <row r="2685" spans="1:8" x14ac:dyDescent="0.25">
      <c r="A2685" s="18"/>
      <c r="B2685" s="12"/>
      <c r="C2685" s="12"/>
      <c r="D2685" s="12"/>
      <c r="E2685" s="13"/>
      <c r="F2685" s="18"/>
      <c r="G2685" s="12"/>
      <c r="H2685" s="14">
        <f>IF(OR($B2685="",$E2685=""),"",SUMIFS($E$6:$E2685,$B$6:$B2685,$B2685,$C$6:$C2685,"Crédit")-SUMIFS($E$6:$E2685,$B$6:$B2685,$B2685,$C$6:$C2685,"Remboursement"))</f>
      </c>
    </row>
    <row r="2686" spans="1:8" x14ac:dyDescent="0.25">
      <c r="A2686" s="18"/>
      <c r="B2686" s="12"/>
      <c r="C2686" s="12"/>
      <c r="D2686" s="12"/>
      <c r="E2686" s="13"/>
      <c r="F2686" s="18"/>
      <c r="G2686" s="12"/>
      <c r="H2686" s="14">
        <f>IF(OR($B2686="",$E2686=""),"",SUMIFS($E$6:$E2686,$B$6:$B2686,$B2686,$C$6:$C2686,"Crédit")-SUMIFS($E$6:$E2686,$B$6:$B2686,$B2686,$C$6:$C2686,"Remboursement"))</f>
      </c>
    </row>
    <row r="2687" spans="1:8" x14ac:dyDescent="0.25">
      <c r="A2687" s="18"/>
      <c r="B2687" s="12"/>
      <c r="C2687" s="12"/>
      <c r="D2687" s="12"/>
      <c r="E2687" s="13"/>
      <c r="F2687" s="18"/>
      <c r="G2687" s="12"/>
      <c r="H2687" s="14">
        <f>IF(OR($B2687="",$E2687=""),"",SUMIFS($E$6:$E2687,$B$6:$B2687,$B2687,$C$6:$C2687,"Crédit")-SUMIFS($E$6:$E2687,$B$6:$B2687,$B2687,$C$6:$C2687,"Remboursement"))</f>
      </c>
    </row>
    <row r="2688" spans="1:8" x14ac:dyDescent="0.25">
      <c r="A2688" s="18"/>
      <c r="B2688" s="12"/>
      <c r="C2688" s="12"/>
      <c r="D2688" s="12"/>
      <c r="E2688" s="13"/>
      <c r="F2688" s="18"/>
      <c r="G2688" s="12"/>
      <c r="H2688" s="14">
        <f>IF(OR($B2688="",$E2688=""),"",SUMIFS($E$6:$E2688,$B$6:$B2688,$B2688,$C$6:$C2688,"Crédit")-SUMIFS($E$6:$E2688,$B$6:$B2688,$B2688,$C$6:$C2688,"Remboursement"))</f>
      </c>
    </row>
    <row r="2689" spans="1:8" x14ac:dyDescent="0.25">
      <c r="A2689" s="18"/>
      <c r="B2689" s="12"/>
      <c r="C2689" s="12"/>
      <c r="D2689" s="12"/>
      <c r="E2689" s="13"/>
      <c r="F2689" s="18"/>
      <c r="G2689" s="12"/>
      <c r="H2689" s="14">
        <f>IF(OR($B2689="",$E2689=""),"",SUMIFS($E$6:$E2689,$B$6:$B2689,$B2689,$C$6:$C2689,"Crédit")-SUMIFS($E$6:$E2689,$B$6:$B2689,$B2689,$C$6:$C2689,"Remboursement"))</f>
      </c>
    </row>
    <row r="2690" spans="1:8" x14ac:dyDescent="0.25">
      <c r="A2690" s="18"/>
      <c r="B2690" s="12"/>
      <c r="C2690" s="12"/>
      <c r="D2690" s="12"/>
      <c r="E2690" s="13"/>
      <c r="F2690" s="18"/>
      <c r="G2690" s="12"/>
      <c r="H2690" s="14">
        <f>IF(OR($B2690="",$E2690=""),"",SUMIFS($E$6:$E2690,$B$6:$B2690,$B2690,$C$6:$C2690,"Crédit")-SUMIFS($E$6:$E2690,$B$6:$B2690,$B2690,$C$6:$C2690,"Remboursement"))</f>
      </c>
    </row>
    <row r="2691" spans="1:8" x14ac:dyDescent="0.25">
      <c r="A2691" s="18"/>
      <c r="B2691" s="12"/>
      <c r="C2691" s="12"/>
      <c r="D2691" s="12"/>
      <c r="E2691" s="13"/>
      <c r="F2691" s="18"/>
      <c r="G2691" s="12"/>
      <c r="H2691" s="14">
        <f>IF(OR($B2691="",$E2691=""),"",SUMIFS($E$6:$E2691,$B$6:$B2691,$B2691,$C$6:$C2691,"Crédit")-SUMIFS($E$6:$E2691,$B$6:$B2691,$B2691,$C$6:$C2691,"Remboursement"))</f>
      </c>
    </row>
    <row r="2692" spans="1:8" x14ac:dyDescent="0.25">
      <c r="A2692" s="18"/>
      <c r="B2692" s="12"/>
      <c r="C2692" s="12"/>
      <c r="D2692" s="12"/>
      <c r="E2692" s="13"/>
      <c r="F2692" s="18"/>
      <c r="G2692" s="12"/>
      <c r="H2692" s="14">
        <f>IF(OR($B2692="",$E2692=""),"",SUMIFS($E$6:$E2692,$B$6:$B2692,$B2692,$C$6:$C2692,"Crédit")-SUMIFS($E$6:$E2692,$B$6:$B2692,$B2692,$C$6:$C2692,"Remboursement"))</f>
      </c>
    </row>
    <row r="2693" spans="1:8" x14ac:dyDescent="0.25">
      <c r="A2693" s="18"/>
      <c r="B2693" s="12"/>
      <c r="C2693" s="12"/>
      <c r="D2693" s="12"/>
      <c r="E2693" s="13"/>
      <c r="F2693" s="18"/>
      <c r="G2693" s="12"/>
      <c r="H2693" s="14">
        <f>IF(OR($B2693="",$E2693=""),"",SUMIFS($E$6:$E2693,$B$6:$B2693,$B2693,$C$6:$C2693,"Crédit")-SUMIFS($E$6:$E2693,$B$6:$B2693,$B2693,$C$6:$C2693,"Remboursement"))</f>
      </c>
    </row>
    <row r="2694" spans="1:8" x14ac:dyDescent="0.25">
      <c r="A2694" s="18"/>
      <c r="B2694" s="12"/>
      <c r="C2694" s="12"/>
      <c r="D2694" s="12"/>
      <c r="E2694" s="13"/>
      <c r="F2694" s="18"/>
      <c r="G2694" s="12"/>
      <c r="H2694" s="14">
        <f>IF(OR($B2694="",$E2694=""),"",SUMIFS($E$6:$E2694,$B$6:$B2694,$B2694,$C$6:$C2694,"Crédit")-SUMIFS($E$6:$E2694,$B$6:$B2694,$B2694,$C$6:$C2694,"Remboursement"))</f>
      </c>
    </row>
    <row r="2695" spans="1:8" x14ac:dyDescent="0.25">
      <c r="A2695" s="18"/>
      <c r="B2695" s="12"/>
      <c r="C2695" s="12"/>
      <c r="D2695" s="12"/>
      <c r="E2695" s="13"/>
      <c r="F2695" s="18"/>
      <c r="G2695" s="12"/>
      <c r="H2695" s="14">
        <f>IF(OR($B2695="",$E2695=""),"",SUMIFS($E$6:$E2695,$B$6:$B2695,$B2695,$C$6:$C2695,"Crédit")-SUMIFS($E$6:$E2695,$B$6:$B2695,$B2695,$C$6:$C2695,"Remboursement"))</f>
      </c>
    </row>
    <row r="2696" spans="1:8" x14ac:dyDescent="0.25">
      <c r="A2696" s="18"/>
      <c r="B2696" s="12"/>
      <c r="C2696" s="12"/>
      <c r="D2696" s="12"/>
      <c r="E2696" s="13"/>
      <c r="F2696" s="18"/>
      <c r="G2696" s="12"/>
      <c r="H2696" s="14">
        <f>IF(OR($B2696="",$E2696=""),"",SUMIFS($E$6:$E2696,$B$6:$B2696,$B2696,$C$6:$C2696,"Crédit")-SUMIFS($E$6:$E2696,$B$6:$B2696,$B2696,$C$6:$C2696,"Remboursement"))</f>
      </c>
    </row>
    <row r="2697" spans="1:8" x14ac:dyDescent="0.25">
      <c r="A2697" s="18"/>
      <c r="B2697" s="12"/>
      <c r="C2697" s="12"/>
      <c r="D2697" s="12"/>
      <c r="E2697" s="13"/>
      <c r="F2697" s="18"/>
      <c r="G2697" s="12"/>
      <c r="H2697" s="14">
        <f>IF(OR($B2697="",$E2697=""),"",SUMIFS($E$6:$E2697,$B$6:$B2697,$B2697,$C$6:$C2697,"Crédit")-SUMIFS($E$6:$E2697,$B$6:$B2697,$B2697,$C$6:$C2697,"Remboursement"))</f>
      </c>
    </row>
    <row r="2698" spans="1:8" x14ac:dyDescent="0.25">
      <c r="A2698" s="18"/>
      <c r="B2698" s="12"/>
      <c r="C2698" s="12"/>
      <c r="D2698" s="12"/>
      <c r="E2698" s="13"/>
      <c r="F2698" s="18"/>
      <c r="G2698" s="12"/>
      <c r="H2698" s="14">
        <f>IF(OR($B2698="",$E2698=""),"",SUMIFS($E$6:$E2698,$B$6:$B2698,$B2698,$C$6:$C2698,"Crédit")-SUMIFS($E$6:$E2698,$B$6:$B2698,$B2698,$C$6:$C2698,"Remboursement"))</f>
      </c>
    </row>
    <row r="2699" spans="1:8" x14ac:dyDescent="0.25">
      <c r="A2699" s="18"/>
      <c r="B2699" s="12"/>
      <c r="C2699" s="12"/>
      <c r="D2699" s="12"/>
      <c r="E2699" s="13"/>
      <c r="F2699" s="18"/>
      <c r="G2699" s="12"/>
      <c r="H2699" s="14">
        <f>IF(OR($B2699="",$E2699=""),"",SUMIFS($E$6:$E2699,$B$6:$B2699,$B2699,$C$6:$C2699,"Crédit")-SUMIFS($E$6:$E2699,$B$6:$B2699,$B2699,$C$6:$C2699,"Remboursement"))</f>
      </c>
    </row>
    <row r="2700" spans="1:8" x14ac:dyDescent="0.25">
      <c r="A2700" s="18"/>
      <c r="B2700" s="12"/>
      <c r="C2700" s="12"/>
      <c r="D2700" s="12"/>
      <c r="E2700" s="13"/>
      <c r="F2700" s="18"/>
      <c r="G2700" s="12"/>
      <c r="H2700" s="14">
        <f>IF(OR($B2700="",$E2700=""),"",SUMIFS($E$6:$E2700,$B$6:$B2700,$B2700,$C$6:$C2700,"Crédit")-SUMIFS($E$6:$E2700,$B$6:$B2700,$B2700,$C$6:$C2700,"Remboursement"))</f>
      </c>
    </row>
    <row r="2701" spans="1:8" x14ac:dyDescent="0.25">
      <c r="A2701" s="18"/>
      <c r="B2701" s="12"/>
      <c r="C2701" s="12"/>
      <c r="D2701" s="12"/>
      <c r="E2701" s="13"/>
      <c r="F2701" s="18"/>
      <c r="G2701" s="12"/>
      <c r="H2701" s="14">
        <f>IF(OR($B2701="",$E2701=""),"",SUMIFS($E$6:$E2701,$B$6:$B2701,$B2701,$C$6:$C2701,"Crédit")-SUMIFS($E$6:$E2701,$B$6:$B2701,$B2701,$C$6:$C2701,"Remboursement"))</f>
      </c>
    </row>
    <row r="2702" spans="1:8" x14ac:dyDescent="0.25">
      <c r="A2702" s="18"/>
      <c r="B2702" s="12"/>
      <c r="C2702" s="12"/>
      <c r="D2702" s="12"/>
      <c r="E2702" s="13"/>
      <c r="F2702" s="18"/>
      <c r="G2702" s="12"/>
      <c r="H2702" s="14">
        <f>IF(OR($B2702="",$E2702=""),"",SUMIFS($E$6:$E2702,$B$6:$B2702,$B2702,$C$6:$C2702,"Crédit")-SUMIFS($E$6:$E2702,$B$6:$B2702,$B2702,$C$6:$C2702,"Remboursement"))</f>
      </c>
    </row>
    <row r="2703" spans="1:8" x14ac:dyDescent="0.25">
      <c r="A2703" s="18"/>
      <c r="B2703" s="12"/>
      <c r="C2703" s="12"/>
      <c r="D2703" s="12"/>
      <c r="E2703" s="13"/>
      <c r="F2703" s="18"/>
      <c r="G2703" s="12"/>
      <c r="H2703" s="14">
        <f>IF(OR($B2703="",$E2703=""),"",SUMIFS($E$6:$E2703,$B$6:$B2703,$B2703,$C$6:$C2703,"Crédit")-SUMIFS($E$6:$E2703,$B$6:$B2703,$B2703,$C$6:$C2703,"Remboursement"))</f>
      </c>
    </row>
    <row r="2704" spans="1:8" x14ac:dyDescent="0.25">
      <c r="A2704" s="18"/>
      <c r="B2704" s="12"/>
      <c r="C2704" s="12"/>
      <c r="D2704" s="12"/>
      <c r="E2704" s="13"/>
      <c r="F2704" s="18"/>
      <c r="G2704" s="12"/>
      <c r="H2704" s="14">
        <f>IF(OR($B2704="",$E2704=""),"",SUMIFS($E$6:$E2704,$B$6:$B2704,$B2704,$C$6:$C2704,"Crédit")-SUMIFS($E$6:$E2704,$B$6:$B2704,$B2704,$C$6:$C2704,"Remboursement"))</f>
      </c>
    </row>
    <row r="2705" spans="1:8" x14ac:dyDescent="0.25">
      <c r="A2705" s="18"/>
      <c r="B2705" s="12"/>
      <c r="C2705" s="12"/>
      <c r="D2705" s="12"/>
      <c r="E2705" s="13"/>
      <c r="F2705" s="18"/>
      <c r="G2705" s="12"/>
      <c r="H2705" s="14">
        <f>IF(OR($B2705="",$E2705=""),"",SUMIFS($E$6:$E2705,$B$6:$B2705,$B2705,$C$6:$C2705,"Crédit")-SUMIFS($E$6:$E2705,$B$6:$B2705,$B2705,$C$6:$C2705,"Remboursement"))</f>
      </c>
    </row>
    <row r="2706" spans="1:8" x14ac:dyDescent="0.25">
      <c r="A2706" s="18"/>
      <c r="B2706" s="12"/>
      <c r="C2706" s="12"/>
      <c r="D2706" s="12"/>
      <c r="E2706" s="13"/>
      <c r="F2706" s="18"/>
      <c r="G2706" s="12"/>
      <c r="H2706" s="14">
        <f>IF(OR($B2706="",$E2706=""),"",SUMIFS($E$6:$E2706,$B$6:$B2706,$B2706,$C$6:$C2706,"Crédit")-SUMIFS($E$6:$E2706,$B$6:$B2706,$B2706,$C$6:$C2706,"Remboursement"))</f>
      </c>
    </row>
    <row r="2707" spans="1:8" x14ac:dyDescent="0.25">
      <c r="A2707" s="18"/>
      <c r="B2707" s="12"/>
      <c r="C2707" s="12"/>
      <c r="D2707" s="12"/>
      <c r="E2707" s="13"/>
      <c r="F2707" s="18"/>
      <c r="G2707" s="12"/>
      <c r="H2707" s="14">
        <f>IF(OR($B2707="",$E2707=""),"",SUMIFS($E$6:$E2707,$B$6:$B2707,$B2707,$C$6:$C2707,"Crédit")-SUMIFS($E$6:$E2707,$B$6:$B2707,$B2707,$C$6:$C2707,"Remboursement"))</f>
      </c>
    </row>
    <row r="2708" spans="1:8" x14ac:dyDescent="0.25">
      <c r="A2708" s="18"/>
      <c r="B2708" s="12"/>
      <c r="C2708" s="12"/>
      <c r="D2708" s="12"/>
      <c r="E2708" s="13"/>
      <c r="F2708" s="18"/>
      <c r="G2708" s="12"/>
      <c r="H2708" s="14">
        <f>IF(OR($B2708="",$E2708=""),"",SUMIFS($E$6:$E2708,$B$6:$B2708,$B2708,$C$6:$C2708,"Crédit")-SUMIFS($E$6:$E2708,$B$6:$B2708,$B2708,$C$6:$C2708,"Remboursement"))</f>
      </c>
    </row>
    <row r="2709" spans="1:8" x14ac:dyDescent="0.25">
      <c r="A2709" s="18"/>
      <c r="B2709" s="12"/>
      <c r="C2709" s="12"/>
      <c r="D2709" s="12"/>
      <c r="E2709" s="13"/>
      <c r="F2709" s="18"/>
      <c r="G2709" s="12"/>
      <c r="H2709" s="14">
        <f>IF(OR($B2709="",$E2709=""),"",SUMIFS($E$6:$E2709,$B$6:$B2709,$B2709,$C$6:$C2709,"Crédit")-SUMIFS($E$6:$E2709,$B$6:$B2709,$B2709,$C$6:$C2709,"Remboursement"))</f>
      </c>
    </row>
    <row r="2710" spans="1:8" x14ac:dyDescent="0.25">
      <c r="A2710" s="18"/>
      <c r="B2710" s="12"/>
      <c r="C2710" s="12"/>
      <c r="D2710" s="12"/>
      <c r="E2710" s="13"/>
      <c r="F2710" s="18"/>
      <c r="G2710" s="12"/>
      <c r="H2710" s="14">
        <f>IF(OR($B2710="",$E2710=""),"",SUMIFS($E$6:$E2710,$B$6:$B2710,$B2710,$C$6:$C2710,"Crédit")-SUMIFS($E$6:$E2710,$B$6:$B2710,$B2710,$C$6:$C2710,"Remboursement"))</f>
      </c>
    </row>
    <row r="2711" spans="1:8" x14ac:dyDescent="0.25">
      <c r="A2711" s="18"/>
      <c r="B2711" s="12"/>
      <c r="C2711" s="12"/>
      <c r="D2711" s="12"/>
      <c r="E2711" s="13"/>
      <c r="F2711" s="18"/>
      <c r="G2711" s="12"/>
      <c r="H2711" s="14">
        <f>IF(OR($B2711="",$E2711=""),"",SUMIFS($E$6:$E2711,$B$6:$B2711,$B2711,$C$6:$C2711,"Crédit")-SUMIFS($E$6:$E2711,$B$6:$B2711,$B2711,$C$6:$C2711,"Remboursement"))</f>
      </c>
    </row>
    <row r="2712" spans="1:8" x14ac:dyDescent="0.25">
      <c r="A2712" s="18"/>
      <c r="B2712" s="12"/>
      <c r="C2712" s="12"/>
      <c r="D2712" s="12"/>
      <c r="E2712" s="13"/>
      <c r="F2712" s="18"/>
      <c r="G2712" s="12"/>
      <c r="H2712" s="14">
        <f>IF(OR($B2712="",$E2712=""),"",SUMIFS($E$6:$E2712,$B$6:$B2712,$B2712,$C$6:$C2712,"Crédit")-SUMIFS($E$6:$E2712,$B$6:$B2712,$B2712,$C$6:$C2712,"Remboursement"))</f>
      </c>
    </row>
    <row r="2713" spans="1:8" x14ac:dyDescent="0.25">
      <c r="A2713" s="18"/>
      <c r="B2713" s="12"/>
      <c r="C2713" s="12"/>
      <c r="D2713" s="12"/>
      <c r="E2713" s="13"/>
      <c r="F2713" s="18"/>
      <c r="G2713" s="12"/>
      <c r="H2713" s="14">
        <f>IF(OR($B2713="",$E2713=""),"",SUMIFS($E$6:$E2713,$B$6:$B2713,$B2713,$C$6:$C2713,"Crédit")-SUMIFS($E$6:$E2713,$B$6:$B2713,$B2713,$C$6:$C2713,"Remboursement"))</f>
      </c>
    </row>
    <row r="2714" spans="1:8" x14ac:dyDescent="0.25">
      <c r="A2714" s="18"/>
      <c r="B2714" s="12"/>
      <c r="C2714" s="12"/>
      <c r="D2714" s="12"/>
      <c r="E2714" s="13"/>
      <c r="F2714" s="18"/>
      <c r="G2714" s="12"/>
      <c r="H2714" s="14">
        <f>IF(OR($B2714="",$E2714=""),"",SUMIFS($E$6:$E2714,$B$6:$B2714,$B2714,$C$6:$C2714,"Crédit")-SUMIFS($E$6:$E2714,$B$6:$B2714,$B2714,$C$6:$C2714,"Remboursement"))</f>
      </c>
    </row>
    <row r="2715" spans="1:8" x14ac:dyDescent="0.25">
      <c r="A2715" s="18"/>
      <c r="B2715" s="12"/>
      <c r="C2715" s="12"/>
      <c r="D2715" s="12"/>
      <c r="E2715" s="13"/>
      <c r="F2715" s="18"/>
      <c r="G2715" s="12"/>
      <c r="H2715" s="14">
        <f>IF(OR($B2715="",$E2715=""),"",SUMIFS($E$6:$E2715,$B$6:$B2715,$B2715,$C$6:$C2715,"Crédit")-SUMIFS($E$6:$E2715,$B$6:$B2715,$B2715,$C$6:$C2715,"Remboursement"))</f>
      </c>
    </row>
    <row r="2716" spans="1:8" x14ac:dyDescent="0.25">
      <c r="A2716" s="18"/>
      <c r="B2716" s="12"/>
      <c r="C2716" s="12"/>
      <c r="D2716" s="12"/>
      <c r="E2716" s="13"/>
      <c r="F2716" s="18"/>
      <c r="G2716" s="12"/>
      <c r="H2716" s="14">
        <f>IF(OR($B2716="",$E2716=""),"",SUMIFS($E$6:$E2716,$B$6:$B2716,$B2716,$C$6:$C2716,"Crédit")-SUMIFS($E$6:$E2716,$B$6:$B2716,$B2716,$C$6:$C2716,"Remboursement"))</f>
      </c>
    </row>
    <row r="2717" spans="1:8" x14ac:dyDescent="0.25">
      <c r="A2717" s="18"/>
      <c r="B2717" s="12"/>
      <c r="C2717" s="12"/>
      <c r="D2717" s="12"/>
      <c r="E2717" s="13"/>
      <c r="F2717" s="18"/>
      <c r="G2717" s="12"/>
      <c r="H2717" s="14">
        <f>IF(OR($B2717="",$E2717=""),"",SUMIFS($E$6:$E2717,$B$6:$B2717,$B2717,$C$6:$C2717,"Crédit")-SUMIFS($E$6:$E2717,$B$6:$B2717,$B2717,$C$6:$C2717,"Remboursement"))</f>
      </c>
    </row>
    <row r="2718" spans="1:8" x14ac:dyDescent="0.25">
      <c r="A2718" s="18"/>
      <c r="B2718" s="12"/>
      <c r="C2718" s="12"/>
      <c r="D2718" s="12"/>
      <c r="E2718" s="13"/>
      <c r="F2718" s="18"/>
      <c r="G2718" s="12"/>
      <c r="H2718" s="14">
        <f>IF(OR($B2718="",$E2718=""),"",SUMIFS($E$6:$E2718,$B$6:$B2718,$B2718,$C$6:$C2718,"Crédit")-SUMIFS($E$6:$E2718,$B$6:$B2718,$B2718,$C$6:$C2718,"Remboursement"))</f>
      </c>
    </row>
    <row r="2719" spans="1:8" x14ac:dyDescent="0.25">
      <c r="A2719" s="18"/>
      <c r="B2719" s="12"/>
      <c r="C2719" s="12"/>
      <c r="D2719" s="12"/>
      <c r="E2719" s="13"/>
      <c r="F2719" s="18"/>
      <c r="G2719" s="12"/>
      <c r="H2719" s="14">
        <f>IF(OR($B2719="",$E2719=""),"",SUMIFS($E$6:$E2719,$B$6:$B2719,$B2719,$C$6:$C2719,"Crédit")-SUMIFS($E$6:$E2719,$B$6:$B2719,$B2719,$C$6:$C2719,"Remboursement"))</f>
      </c>
    </row>
    <row r="2720" spans="1:8" x14ac:dyDescent="0.25">
      <c r="A2720" s="18"/>
      <c r="B2720" s="12"/>
      <c r="C2720" s="12"/>
      <c r="D2720" s="12"/>
      <c r="E2720" s="13"/>
      <c r="F2720" s="18"/>
      <c r="G2720" s="12"/>
      <c r="H2720" s="14">
        <f>IF(OR($B2720="",$E2720=""),"",SUMIFS($E$6:$E2720,$B$6:$B2720,$B2720,$C$6:$C2720,"Crédit")-SUMIFS($E$6:$E2720,$B$6:$B2720,$B2720,$C$6:$C2720,"Remboursement"))</f>
      </c>
    </row>
    <row r="2721" spans="1:8" x14ac:dyDescent="0.25">
      <c r="A2721" s="18"/>
      <c r="B2721" s="12"/>
      <c r="C2721" s="12"/>
      <c r="D2721" s="12"/>
      <c r="E2721" s="13"/>
      <c r="F2721" s="18"/>
      <c r="G2721" s="12"/>
      <c r="H2721" s="14">
        <f>IF(OR($B2721="",$E2721=""),"",SUMIFS($E$6:$E2721,$B$6:$B2721,$B2721,$C$6:$C2721,"Crédit")-SUMIFS($E$6:$E2721,$B$6:$B2721,$B2721,$C$6:$C2721,"Remboursement"))</f>
      </c>
    </row>
    <row r="2722" spans="1:8" x14ac:dyDescent="0.25">
      <c r="A2722" s="18"/>
      <c r="B2722" s="12"/>
      <c r="C2722" s="12"/>
      <c r="D2722" s="12"/>
      <c r="E2722" s="13"/>
      <c r="F2722" s="18"/>
      <c r="G2722" s="12"/>
      <c r="H2722" s="14">
        <f>IF(OR($B2722="",$E2722=""),"",SUMIFS($E$6:$E2722,$B$6:$B2722,$B2722,$C$6:$C2722,"Crédit")-SUMIFS($E$6:$E2722,$B$6:$B2722,$B2722,$C$6:$C2722,"Remboursement"))</f>
      </c>
    </row>
    <row r="2723" spans="1:8" x14ac:dyDescent="0.25">
      <c r="A2723" s="18"/>
      <c r="B2723" s="12"/>
      <c r="C2723" s="12"/>
      <c r="D2723" s="12"/>
      <c r="E2723" s="13"/>
      <c r="F2723" s="18"/>
      <c r="G2723" s="12"/>
      <c r="H2723" s="14">
        <f>IF(OR($B2723="",$E2723=""),"",SUMIFS($E$6:$E2723,$B$6:$B2723,$B2723,$C$6:$C2723,"Crédit")-SUMIFS($E$6:$E2723,$B$6:$B2723,$B2723,$C$6:$C2723,"Remboursement"))</f>
      </c>
    </row>
    <row r="2724" spans="1:8" x14ac:dyDescent="0.25">
      <c r="A2724" s="18"/>
      <c r="B2724" s="12"/>
      <c r="C2724" s="12"/>
      <c r="D2724" s="12"/>
      <c r="E2724" s="13"/>
      <c r="F2724" s="18"/>
      <c r="G2724" s="12"/>
      <c r="H2724" s="14">
        <f>IF(OR($B2724="",$E2724=""),"",SUMIFS($E$6:$E2724,$B$6:$B2724,$B2724,$C$6:$C2724,"Crédit")-SUMIFS($E$6:$E2724,$B$6:$B2724,$B2724,$C$6:$C2724,"Remboursement"))</f>
      </c>
    </row>
    <row r="2725" spans="1:8" x14ac:dyDescent="0.25">
      <c r="A2725" s="18"/>
      <c r="B2725" s="12"/>
      <c r="C2725" s="12"/>
      <c r="D2725" s="12"/>
      <c r="E2725" s="13"/>
      <c r="F2725" s="18"/>
      <c r="G2725" s="12"/>
      <c r="H2725" s="14">
        <f>IF(OR($B2725="",$E2725=""),"",SUMIFS($E$6:$E2725,$B$6:$B2725,$B2725,$C$6:$C2725,"Crédit")-SUMIFS($E$6:$E2725,$B$6:$B2725,$B2725,$C$6:$C2725,"Remboursement"))</f>
      </c>
    </row>
    <row r="2726" spans="1:8" x14ac:dyDescent="0.25">
      <c r="A2726" s="18"/>
      <c r="B2726" s="12"/>
      <c r="C2726" s="12"/>
      <c r="D2726" s="12"/>
      <c r="E2726" s="13"/>
      <c r="F2726" s="18"/>
      <c r="G2726" s="12"/>
      <c r="H2726" s="14">
        <f>IF(OR($B2726="",$E2726=""),"",SUMIFS($E$6:$E2726,$B$6:$B2726,$B2726,$C$6:$C2726,"Crédit")-SUMIFS($E$6:$E2726,$B$6:$B2726,$B2726,$C$6:$C2726,"Remboursement"))</f>
      </c>
    </row>
    <row r="2727" spans="1:8" x14ac:dyDescent="0.25">
      <c r="A2727" s="18"/>
      <c r="B2727" s="12"/>
      <c r="C2727" s="12"/>
      <c r="D2727" s="12"/>
      <c r="E2727" s="13"/>
      <c r="F2727" s="18"/>
      <c r="G2727" s="12"/>
      <c r="H2727" s="14">
        <f>IF(OR($B2727="",$E2727=""),"",SUMIFS($E$6:$E2727,$B$6:$B2727,$B2727,$C$6:$C2727,"Crédit")-SUMIFS($E$6:$E2727,$B$6:$B2727,$B2727,$C$6:$C2727,"Remboursement"))</f>
      </c>
    </row>
    <row r="2728" spans="1:8" x14ac:dyDescent="0.25">
      <c r="A2728" s="18"/>
      <c r="B2728" s="12"/>
      <c r="C2728" s="12"/>
      <c r="D2728" s="12"/>
      <c r="E2728" s="13"/>
      <c r="F2728" s="18"/>
      <c r="G2728" s="12"/>
      <c r="H2728" s="14">
        <f>IF(OR($B2728="",$E2728=""),"",SUMIFS($E$6:$E2728,$B$6:$B2728,$B2728,$C$6:$C2728,"Crédit")-SUMIFS($E$6:$E2728,$B$6:$B2728,$B2728,$C$6:$C2728,"Remboursement"))</f>
      </c>
    </row>
    <row r="2729" spans="1:8" x14ac:dyDescent="0.25">
      <c r="A2729" s="18"/>
      <c r="B2729" s="12"/>
      <c r="C2729" s="12"/>
      <c r="D2729" s="12"/>
      <c r="E2729" s="13"/>
      <c r="F2729" s="18"/>
      <c r="G2729" s="12"/>
      <c r="H2729" s="14">
        <f>IF(OR($B2729="",$E2729=""),"",SUMIFS($E$6:$E2729,$B$6:$B2729,$B2729,$C$6:$C2729,"Crédit")-SUMIFS($E$6:$E2729,$B$6:$B2729,$B2729,$C$6:$C2729,"Remboursement"))</f>
      </c>
    </row>
    <row r="2730" spans="1:8" x14ac:dyDescent="0.25">
      <c r="A2730" s="18"/>
      <c r="B2730" s="12"/>
      <c r="C2730" s="12"/>
      <c r="D2730" s="12"/>
      <c r="E2730" s="13"/>
      <c r="F2730" s="18"/>
      <c r="G2730" s="12"/>
      <c r="H2730" s="14">
        <f>IF(OR($B2730="",$E2730=""),"",SUMIFS($E$6:$E2730,$B$6:$B2730,$B2730,$C$6:$C2730,"Crédit")-SUMIFS($E$6:$E2730,$B$6:$B2730,$B2730,$C$6:$C2730,"Remboursement"))</f>
      </c>
    </row>
    <row r="2731" spans="1:8" x14ac:dyDescent="0.25">
      <c r="A2731" s="18"/>
      <c r="B2731" s="12"/>
      <c r="C2731" s="12"/>
      <c r="D2731" s="12"/>
      <c r="E2731" s="13"/>
      <c r="F2731" s="18"/>
      <c r="G2731" s="12"/>
      <c r="H2731" s="14">
        <f>IF(OR($B2731="",$E2731=""),"",SUMIFS($E$6:$E2731,$B$6:$B2731,$B2731,$C$6:$C2731,"Crédit")-SUMIFS($E$6:$E2731,$B$6:$B2731,$B2731,$C$6:$C2731,"Remboursement"))</f>
      </c>
    </row>
    <row r="2732" spans="1:8" x14ac:dyDescent="0.25">
      <c r="A2732" s="18"/>
      <c r="B2732" s="12"/>
      <c r="C2732" s="12"/>
      <c r="D2732" s="12"/>
      <c r="E2732" s="13"/>
      <c r="F2732" s="18"/>
      <c r="G2732" s="12"/>
      <c r="H2732" s="14">
        <f>IF(OR($B2732="",$E2732=""),"",SUMIFS($E$6:$E2732,$B$6:$B2732,$B2732,$C$6:$C2732,"Crédit")-SUMIFS($E$6:$E2732,$B$6:$B2732,$B2732,$C$6:$C2732,"Remboursement"))</f>
      </c>
    </row>
    <row r="2733" spans="1:8" x14ac:dyDescent="0.25">
      <c r="A2733" s="18"/>
      <c r="B2733" s="12"/>
      <c r="C2733" s="12"/>
      <c r="D2733" s="12"/>
      <c r="E2733" s="13"/>
      <c r="F2733" s="18"/>
      <c r="G2733" s="12"/>
      <c r="H2733" s="14">
        <f>IF(OR($B2733="",$E2733=""),"",SUMIFS($E$6:$E2733,$B$6:$B2733,$B2733,$C$6:$C2733,"Crédit")-SUMIFS($E$6:$E2733,$B$6:$B2733,$B2733,$C$6:$C2733,"Remboursement"))</f>
      </c>
    </row>
    <row r="2734" spans="1:8" x14ac:dyDescent="0.25">
      <c r="A2734" s="18"/>
      <c r="B2734" s="12"/>
      <c r="C2734" s="12"/>
      <c r="D2734" s="12"/>
      <c r="E2734" s="13"/>
      <c r="F2734" s="18"/>
      <c r="G2734" s="12"/>
      <c r="H2734" s="14">
        <f>IF(OR($B2734="",$E2734=""),"",SUMIFS($E$6:$E2734,$B$6:$B2734,$B2734,$C$6:$C2734,"Crédit")-SUMIFS($E$6:$E2734,$B$6:$B2734,$B2734,$C$6:$C2734,"Remboursement"))</f>
      </c>
    </row>
    <row r="2735" spans="1:8" x14ac:dyDescent="0.25">
      <c r="A2735" s="18"/>
      <c r="B2735" s="12"/>
      <c r="C2735" s="12"/>
      <c r="D2735" s="12"/>
      <c r="E2735" s="13"/>
      <c r="F2735" s="18"/>
      <c r="G2735" s="12"/>
      <c r="H2735" s="14">
        <f>IF(OR($B2735="",$E2735=""),"",SUMIFS($E$6:$E2735,$B$6:$B2735,$B2735,$C$6:$C2735,"Crédit")-SUMIFS($E$6:$E2735,$B$6:$B2735,$B2735,$C$6:$C2735,"Remboursement"))</f>
      </c>
    </row>
    <row r="2736" spans="1:8" x14ac:dyDescent="0.25">
      <c r="A2736" s="18"/>
      <c r="B2736" s="12"/>
      <c r="C2736" s="12"/>
      <c r="D2736" s="12"/>
      <c r="E2736" s="13"/>
      <c r="F2736" s="18"/>
      <c r="G2736" s="12"/>
      <c r="H2736" s="14">
        <f>IF(OR($B2736="",$E2736=""),"",SUMIFS($E$6:$E2736,$B$6:$B2736,$B2736,$C$6:$C2736,"Crédit")-SUMIFS($E$6:$E2736,$B$6:$B2736,$B2736,$C$6:$C2736,"Remboursement"))</f>
      </c>
    </row>
    <row r="2737" spans="1:8" x14ac:dyDescent="0.25">
      <c r="A2737" s="18"/>
      <c r="B2737" s="12"/>
      <c r="C2737" s="12"/>
      <c r="D2737" s="12"/>
      <c r="E2737" s="13"/>
      <c r="F2737" s="18"/>
      <c r="G2737" s="12"/>
      <c r="H2737" s="14">
        <f>IF(OR($B2737="",$E2737=""),"",SUMIFS($E$6:$E2737,$B$6:$B2737,$B2737,$C$6:$C2737,"Crédit")-SUMIFS($E$6:$E2737,$B$6:$B2737,$B2737,$C$6:$C2737,"Remboursement"))</f>
      </c>
    </row>
    <row r="2738" spans="1:8" x14ac:dyDescent="0.25">
      <c r="A2738" s="18"/>
      <c r="B2738" s="12"/>
      <c r="C2738" s="12"/>
      <c r="D2738" s="12"/>
      <c r="E2738" s="13"/>
      <c r="F2738" s="18"/>
      <c r="G2738" s="12"/>
      <c r="H2738" s="14">
        <f>IF(OR($B2738="",$E2738=""),"",SUMIFS($E$6:$E2738,$B$6:$B2738,$B2738,$C$6:$C2738,"Crédit")-SUMIFS($E$6:$E2738,$B$6:$B2738,$B2738,$C$6:$C2738,"Remboursement"))</f>
      </c>
    </row>
    <row r="2739" spans="1:8" x14ac:dyDescent="0.25">
      <c r="A2739" s="18"/>
      <c r="B2739" s="12"/>
      <c r="C2739" s="12"/>
      <c r="D2739" s="12"/>
      <c r="E2739" s="13"/>
      <c r="F2739" s="18"/>
      <c r="G2739" s="12"/>
      <c r="H2739" s="14">
        <f>IF(OR($B2739="",$E2739=""),"",SUMIFS($E$6:$E2739,$B$6:$B2739,$B2739,$C$6:$C2739,"Crédit")-SUMIFS($E$6:$E2739,$B$6:$B2739,$B2739,$C$6:$C2739,"Remboursement"))</f>
      </c>
    </row>
    <row r="2740" spans="1:8" x14ac:dyDescent="0.25">
      <c r="A2740" s="18"/>
      <c r="B2740" s="12"/>
      <c r="C2740" s="12"/>
      <c r="D2740" s="12"/>
      <c r="E2740" s="13"/>
      <c r="F2740" s="18"/>
      <c r="G2740" s="12"/>
      <c r="H2740" s="14">
        <f>IF(OR($B2740="",$E2740=""),"",SUMIFS($E$6:$E2740,$B$6:$B2740,$B2740,$C$6:$C2740,"Crédit")-SUMIFS($E$6:$E2740,$B$6:$B2740,$B2740,$C$6:$C2740,"Remboursement"))</f>
      </c>
    </row>
    <row r="2741" spans="1:8" x14ac:dyDescent="0.25">
      <c r="A2741" s="18"/>
      <c r="B2741" s="12"/>
      <c r="C2741" s="12"/>
      <c r="D2741" s="12"/>
      <c r="E2741" s="13"/>
      <c r="F2741" s="18"/>
      <c r="G2741" s="12"/>
      <c r="H2741" s="14">
        <f>IF(OR($B2741="",$E2741=""),"",SUMIFS($E$6:$E2741,$B$6:$B2741,$B2741,$C$6:$C2741,"Crédit")-SUMIFS($E$6:$E2741,$B$6:$B2741,$B2741,$C$6:$C2741,"Remboursement"))</f>
      </c>
    </row>
    <row r="2742" spans="1:8" x14ac:dyDescent="0.25">
      <c r="A2742" s="18"/>
      <c r="B2742" s="12"/>
      <c r="C2742" s="12"/>
      <c r="D2742" s="12"/>
      <c r="E2742" s="13"/>
      <c r="F2742" s="18"/>
      <c r="G2742" s="12"/>
      <c r="H2742" s="14">
        <f>IF(OR($B2742="",$E2742=""),"",SUMIFS($E$6:$E2742,$B$6:$B2742,$B2742,$C$6:$C2742,"Crédit")-SUMIFS($E$6:$E2742,$B$6:$B2742,$B2742,$C$6:$C2742,"Remboursement"))</f>
      </c>
    </row>
    <row r="2743" spans="1:8" x14ac:dyDescent="0.25">
      <c r="A2743" s="18"/>
      <c r="B2743" s="12"/>
      <c r="C2743" s="12"/>
      <c r="D2743" s="12"/>
      <c r="E2743" s="13"/>
      <c r="F2743" s="18"/>
      <c r="G2743" s="12"/>
      <c r="H2743" s="14">
        <f>IF(OR($B2743="",$E2743=""),"",SUMIFS($E$6:$E2743,$B$6:$B2743,$B2743,$C$6:$C2743,"Crédit")-SUMIFS($E$6:$E2743,$B$6:$B2743,$B2743,$C$6:$C2743,"Remboursement"))</f>
      </c>
    </row>
    <row r="2744" spans="1:8" x14ac:dyDescent="0.25">
      <c r="A2744" s="18"/>
      <c r="B2744" s="12"/>
      <c r="C2744" s="12"/>
      <c r="D2744" s="12"/>
      <c r="E2744" s="13"/>
      <c r="F2744" s="18"/>
      <c r="G2744" s="12"/>
      <c r="H2744" s="14">
        <f>IF(OR($B2744="",$E2744=""),"",SUMIFS($E$6:$E2744,$B$6:$B2744,$B2744,$C$6:$C2744,"Crédit")-SUMIFS($E$6:$E2744,$B$6:$B2744,$B2744,$C$6:$C2744,"Remboursement"))</f>
      </c>
    </row>
    <row r="2745" spans="1:8" x14ac:dyDescent="0.25">
      <c r="A2745" s="18"/>
      <c r="B2745" s="12"/>
      <c r="C2745" s="12"/>
      <c r="D2745" s="12"/>
      <c r="E2745" s="13"/>
      <c r="F2745" s="18"/>
      <c r="G2745" s="12"/>
      <c r="H2745" s="14">
        <f>IF(OR($B2745="",$E2745=""),"",SUMIFS($E$6:$E2745,$B$6:$B2745,$B2745,$C$6:$C2745,"Crédit")-SUMIFS($E$6:$E2745,$B$6:$B2745,$B2745,$C$6:$C2745,"Remboursement"))</f>
      </c>
    </row>
    <row r="2746" spans="1:8" x14ac:dyDescent="0.25">
      <c r="A2746" s="18"/>
      <c r="B2746" s="12"/>
      <c r="C2746" s="12"/>
      <c r="D2746" s="12"/>
      <c r="E2746" s="13"/>
      <c r="F2746" s="18"/>
      <c r="G2746" s="12"/>
      <c r="H2746" s="14">
        <f>IF(OR($B2746="",$E2746=""),"",SUMIFS($E$6:$E2746,$B$6:$B2746,$B2746,$C$6:$C2746,"Crédit")-SUMIFS($E$6:$E2746,$B$6:$B2746,$B2746,$C$6:$C2746,"Remboursement"))</f>
      </c>
    </row>
    <row r="2747" spans="1:8" x14ac:dyDescent="0.25">
      <c r="A2747" s="18"/>
      <c r="B2747" s="12"/>
      <c r="C2747" s="12"/>
      <c r="D2747" s="12"/>
      <c r="E2747" s="13"/>
      <c r="F2747" s="18"/>
      <c r="G2747" s="12"/>
      <c r="H2747" s="14">
        <f>IF(OR($B2747="",$E2747=""),"",SUMIFS($E$6:$E2747,$B$6:$B2747,$B2747,$C$6:$C2747,"Crédit")-SUMIFS($E$6:$E2747,$B$6:$B2747,$B2747,$C$6:$C2747,"Remboursement"))</f>
      </c>
    </row>
    <row r="2748" spans="1:8" x14ac:dyDescent="0.25">
      <c r="A2748" s="18"/>
      <c r="B2748" s="12"/>
      <c r="C2748" s="12"/>
      <c r="D2748" s="12"/>
      <c r="E2748" s="13"/>
      <c r="F2748" s="18"/>
      <c r="G2748" s="12"/>
      <c r="H2748" s="14">
        <f>IF(OR($B2748="",$E2748=""),"",SUMIFS($E$6:$E2748,$B$6:$B2748,$B2748,$C$6:$C2748,"Crédit")-SUMIFS($E$6:$E2748,$B$6:$B2748,$B2748,$C$6:$C2748,"Remboursement"))</f>
      </c>
    </row>
    <row r="2749" spans="1:8" x14ac:dyDescent="0.25">
      <c r="A2749" s="18"/>
      <c r="B2749" s="12"/>
      <c r="C2749" s="12"/>
      <c r="D2749" s="12"/>
      <c r="E2749" s="13"/>
      <c r="F2749" s="18"/>
      <c r="G2749" s="12"/>
      <c r="H2749" s="14">
        <f>IF(OR($B2749="",$E2749=""),"",SUMIFS($E$6:$E2749,$B$6:$B2749,$B2749,$C$6:$C2749,"Crédit")-SUMIFS($E$6:$E2749,$B$6:$B2749,$B2749,$C$6:$C2749,"Remboursement"))</f>
      </c>
    </row>
    <row r="2750" spans="1:8" x14ac:dyDescent="0.25">
      <c r="A2750" s="18"/>
      <c r="B2750" s="12"/>
      <c r="C2750" s="12"/>
      <c r="D2750" s="12"/>
      <c r="E2750" s="13"/>
      <c r="F2750" s="18"/>
      <c r="G2750" s="12"/>
      <c r="H2750" s="14">
        <f>IF(OR($B2750="",$E2750=""),"",SUMIFS($E$6:$E2750,$B$6:$B2750,$B2750,$C$6:$C2750,"Crédit")-SUMIFS($E$6:$E2750,$B$6:$B2750,$B2750,$C$6:$C2750,"Remboursement"))</f>
      </c>
    </row>
    <row r="2751" spans="1:8" x14ac:dyDescent="0.25">
      <c r="A2751" s="18"/>
      <c r="B2751" s="12"/>
      <c r="C2751" s="12"/>
      <c r="D2751" s="12"/>
      <c r="E2751" s="13"/>
      <c r="F2751" s="18"/>
      <c r="G2751" s="12"/>
      <c r="H2751" s="14">
        <f>IF(OR($B2751="",$E2751=""),"",SUMIFS($E$6:$E2751,$B$6:$B2751,$B2751,$C$6:$C2751,"Crédit")-SUMIFS($E$6:$E2751,$B$6:$B2751,$B2751,$C$6:$C2751,"Remboursement"))</f>
      </c>
    </row>
    <row r="2752" spans="1:8" x14ac:dyDescent="0.25">
      <c r="A2752" s="18"/>
      <c r="B2752" s="12"/>
      <c r="C2752" s="12"/>
      <c r="D2752" s="12"/>
      <c r="E2752" s="13"/>
      <c r="F2752" s="18"/>
      <c r="G2752" s="12"/>
      <c r="H2752" s="14">
        <f>IF(OR($B2752="",$E2752=""),"",SUMIFS($E$6:$E2752,$B$6:$B2752,$B2752,$C$6:$C2752,"Crédit")-SUMIFS($E$6:$E2752,$B$6:$B2752,$B2752,$C$6:$C2752,"Remboursement"))</f>
      </c>
    </row>
    <row r="2753" spans="1:8" x14ac:dyDescent="0.25">
      <c r="A2753" s="18"/>
      <c r="B2753" s="12"/>
      <c r="C2753" s="12"/>
      <c r="D2753" s="12"/>
      <c r="E2753" s="13"/>
      <c r="F2753" s="18"/>
      <c r="G2753" s="12"/>
      <c r="H2753" s="14">
        <f>IF(OR($B2753="",$E2753=""),"",SUMIFS($E$6:$E2753,$B$6:$B2753,$B2753,$C$6:$C2753,"Crédit")-SUMIFS($E$6:$E2753,$B$6:$B2753,$B2753,$C$6:$C2753,"Remboursement"))</f>
      </c>
    </row>
    <row r="2754" spans="1:8" x14ac:dyDescent="0.25">
      <c r="A2754" s="18"/>
      <c r="B2754" s="12"/>
      <c r="C2754" s="12"/>
      <c r="D2754" s="12"/>
      <c r="E2754" s="13"/>
      <c r="F2754" s="18"/>
      <c r="G2754" s="12"/>
      <c r="H2754" s="14">
        <f>IF(OR($B2754="",$E2754=""),"",SUMIFS($E$6:$E2754,$B$6:$B2754,$B2754,$C$6:$C2754,"Crédit")-SUMIFS($E$6:$E2754,$B$6:$B2754,$B2754,$C$6:$C2754,"Remboursement"))</f>
      </c>
    </row>
    <row r="2755" spans="1:8" x14ac:dyDescent="0.25">
      <c r="A2755" s="18"/>
      <c r="B2755" s="12"/>
      <c r="C2755" s="12"/>
      <c r="D2755" s="12"/>
      <c r="E2755" s="13"/>
      <c r="F2755" s="18"/>
      <c r="G2755" s="12"/>
      <c r="H2755" s="14">
        <f>IF(OR($B2755="",$E2755=""),"",SUMIFS($E$6:$E2755,$B$6:$B2755,$B2755,$C$6:$C2755,"Crédit")-SUMIFS($E$6:$E2755,$B$6:$B2755,$B2755,$C$6:$C2755,"Remboursement"))</f>
      </c>
    </row>
    <row r="2756" spans="1:8" x14ac:dyDescent="0.25">
      <c r="A2756" s="18"/>
      <c r="B2756" s="12"/>
      <c r="C2756" s="12"/>
      <c r="D2756" s="12"/>
      <c r="E2756" s="13"/>
      <c r="F2756" s="18"/>
      <c r="G2756" s="12"/>
      <c r="H2756" s="14">
        <f>IF(OR($B2756="",$E2756=""),"",SUMIFS($E$6:$E2756,$B$6:$B2756,$B2756,$C$6:$C2756,"Crédit")-SUMIFS($E$6:$E2756,$B$6:$B2756,$B2756,$C$6:$C2756,"Remboursement"))</f>
      </c>
    </row>
    <row r="2757" spans="1:8" x14ac:dyDescent="0.25">
      <c r="A2757" s="18"/>
      <c r="B2757" s="12"/>
      <c r="C2757" s="12"/>
      <c r="D2757" s="12"/>
      <c r="E2757" s="13"/>
      <c r="F2757" s="18"/>
      <c r="G2757" s="12"/>
      <c r="H2757" s="14">
        <f>IF(OR($B2757="",$E2757=""),"",SUMIFS($E$6:$E2757,$B$6:$B2757,$B2757,$C$6:$C2757,"Crédit")-SUMIFS($E$6:$E2757,$B$6:$B2757,$B2757,$C$6:$C2757,"Remboursement"))</f>
      </c>
    </row>
    <row r="2758" spans="1:8" x14ac:dyDescent="0.25">
      <c r="A2758" s="18"/>
      <c r="B2758" s="12"/>
      <c r="C2758" s="12"/>
      <c r="D2758" s="12"/>
      <c r="E2758" s="13"/>
      <c r="F2758" s="18"/>
      <c r="G2758" s="12"/>
      <c r="H2758" s="14">
        <f>IF(OR($B2758="",$E2758=""),"",SUMIFS($E$6:$E2758,$B$6:$B2758,$B2758,$C$6:$C2758,"Crédit")-SUMIFS($E$6:$E2758,$B$6:$B2758,$B2758,$C$6:$C2758,"Remboursement"))</f>
      </c>
    </row>
    <row r="2759" spans="1:8" x14ac:dyDescent="0.25">
      <c r="A2759" s="18"/>
      <c r="B2759" s="12"/>
      <c r="C2759" s="12"/>
      <c r="D2759" s="12"/>
      <c r="E2759" s="13"/>
      <c r="F2759" s="18"/>
      <c r="G2759" s="12"/>
      <c r="H2759" s="14">
        <f>IF(OR($B2759="",$E2759=""),"",SUMIFS($E$6:$E2759,$B$6:$B2759,$B2759,$C$6:$C2759,"Crédit")-SUMIFS($E$6:$E2759,$B$6:$B2759,$B2759,$C$6:$C2759,"Remboursement"))</f>
      </c>
    </row>
    <row r="2760" spans="1:8" x14ac:dyDescent="0.25">
      <c r="A2760" s="18"/>
      <c r="B2760" s="12"/>
      <c r="C2760" s="12"/>
      <c r="D2760" s="12"/>
      <c r="E2760" s="13"/>
      <c r="F2760" s="18"/>
      <c r="G2760" s="12"/>
      <c r="H2760" s="14">
        <f>IF(OR($B2760="",$E2760=""),"",SUMIFS($E$6:$E2760,$B$6:$B2760,$B2760,$C$6:$C2760,"Crédit")-SUMIFS($E$6:$E2760,$B$6:$B2760,$B2760,$C$6:$C2760,"Remboursement"))</f>
      </c>
    </row>
    <row r="2761" spans="1:8" x14ac:dyDescent="0.25">
      <c r="A2761" s="18"/>
      <c r="B2761" s="12"/>
      <c r="C2761" s="12"/>
      <c r="D2761" s="12"/>
      <c r="E2761" s="13"/>
      <c r="F2761" s="18"/>
      <c r="G2761" s="12"/>
      <c r="H2761" s="14">
        <f>IF(OR($B2761="",$E2761=""),"",SUMIFS($E$6:$E2761,$B$6:$B2761,$B2761,$C$6:$C2761,"Crédit")-SUMIFS($E$6:$E2761,$B$6:$B2761,$B2761,$C$6:$C2761,"Remboursement"))</f>
      </c>
    </row>
    <row r="2762" spans="1:8" x14ac:dyDescent="0.25">
      <c r="A2762" s="18"/>
      <c r="B2762" s="12"/>
      <c r="C2762" s="12"/>
      <c r="D2762" s="12"/>
      <c r="E2762" s="13"/>
      <c r="F2762" s="18"/>
      <c r="G2762" s="12"/>
      <c r="H2762" s="14">
        <f>IF(OR($B2762="",$E2762=""),"",SUMIFS($E$6:$E2762,$B$6:$B2762,$B2762,$C$6:$C2762,"Crédit")-SUMIFS($E$6:$E2762,$B$6:$B2762,$B2762,$C$6:$C2762,"Remboursement"))</f>
      </c>
    </row>
    <row r="2763" spans="1:8" x14ac:dyDescent="0.25">
      <c r="A2763" s="18"/>
      <c r="B2763" s="12"/>
      <c r="C2763" s="12"/>
      <c r="D2763" s="12"/>
      <c r="E2763" s="13"/>
      <c r="F2763" s="18"/>
      <c r="G2763" s="12"/>
      <c r="H2763" s="14">
        <f>IF(OR($B2763="",$E2763=""),"",SUMIFS($E$6:$E2763,$B$6:$B2763,$B2763,$C$6:$C2763,"Crédit")-SUMIFS($E$6:$E2763,$B$6:$B2763,$B2763,$C$6:$C2763,"Remboursement"))</f>
      </c>
    </row>
    <row r="2764" spans="1:8" x14ac:dyDescent="0.25">
      <c r="A2764" s="18"/>
      <c r="B2764" s="12"/>
      <c r="C2764" s="12"/>
      <c r="D2764" s="12"/>
      <c r="E2764" s="13"/>
      <c r="F2764" s="18"/>
      <c r="G2764" s="12"/>
      <c r="H2764" s="14">
        <f>IF(OR($B2764="",$E2764=""),"",SUMIFS($E$6:$E2764,$B$6:$B2764,$B2764,$C$6:$C2764,"Crédit")-SUMIFS($E$6:$E2764,$B$6:$B2764,$B2764,$C$6:$C2764,"Remboursement"))</f>
      </c>
    </row>
    <row r="2765" spans="1:8" x14ac:dyDescent="0.25">
      <c r="A2765" s="18"/>
      <c r="B2765" s="12"/>
      <c r="C2765" s="12"/>
      <c r="D2765" s="12"/>
      <c r="E2765" s="13"/>
      <c r="F2765" s="18"/>
      <c r="G2765" s="12"/>
      <c r="H2765" s="14">
        <f>IF(OR($B2765="",$E2765=""),"",SUMIFS($E$6:$E2765,$B$6:$B2765,$B2765,$C$6:$C2765,"Crédit")-SUMIFS($E$6:$E2765,$B$6:$B2765,$B2765,$C$6:$C2765,"Remboursement"))</f>
      </c>
    </row>
    <row r="2766" spans="1:8" x14ac:dyDescent="0.25">
      <c r="A2766" s="18"/>
      <c r="B2766" s="12"/>
      <c r="C2766" s="12"/>
      <c r="D2766" s="12"/>
      <c r="E2766" s="13"/>
      <c r="F2766" s="18"/>
      <c r="G2766" s="12"/>
      <c r="H2766" s="14">
        <f>IF(OR($B2766="",$E2766=""),"",SUMIFS($E$6:$E2766,$B$6:$B2766,$B2766,$C$6:$C2766,"Crédit")-SUMIFS($E$6:$E2766,$B$6:$B2766,$B2766,$C$6:$C2766,"Remboursement"))</f>
      </c>
    </row>
    <row r="2767" spans="1:8" x14ac:dyDescent="0.25">
      <c r="A2767" s="18"/>
      <c r="B2767" s="12"/>
      <c r="C2767" s="12"/>
      <c r="D2767" s="12"/>
      <c r="E2767" s="13"/>
      <c r="F2767" s="18"/>
      <c r="G2767" s="12"/>
      <c r="H2767" s="14">
        <f>IF(OR($B2767="",$E2767=""),"",SUMIFS($E$6:$E2767,$B$6:$B2767,$B2767,$C$6:$C2767,"Crédit")-SUMIFS($E$6:$E2767,$B$6:$B2767,$B2767,$C$6:$C2767,"Remboursement"))</f>
      </c>
    </row>
    <row r="2768" spans="1:8" x14ac:dyDescent="0.25">
      <c r="A2768" s="18"/>
      <c r="B2768" s="12"/>
      <c r="C2768" s="12"/>
      <c r="D2768" s="12"/>
      <c r="E2768" s="13"/>
      <c r="F2768" s="18"/>
      <c r="G2768" s="12"/>
      <c r="H2768" s="14">
        <f>IF(OR($B2768="",$E2768=""),"",SUMIFS($E$6:$E2768,$B$6:$B2768,$B2768,$C$6:$C2768,"Crédit")-SUMIFS($E$6:$E2768,$B$6:$B2768,$B2768,$C$6:$C2768,"Remboursement"))</f>
      </c>
    </row>
    <row r="2769" spans="1:8" x14ac:dyDescent="0.25">
      <c r="A2769" s="18"/>
      <c r="B2769" s="12"/>
      <c r="C2769" s="12"/>
      <c r="D2769" s="12"/>
      <c r="E2769" s="13"/>
      <c r="F2769" s="18"/>
      <c r="G2769" s="12"/>
      <c r="H2769" s="14">
        <f>IF(OR($B2769="",$E2769=""),"",SUMIFS($E$6:$E2769,$B$6:$B2769,$B2769,$C$6:$C2769,"Crédit")-SUMIFS($E$6:$E2769,$B$6:$B2769,$B2769,$C$6:$C2769,"Remboursement"))</f>
      </c>
    </row>
    <row r="2770" spans="1:8" x14ac:dyDescent="0.25">
      <c r="A2770" s="18"/>
      <c r="B2770" s="12"/>
      <c r="C2770" s="12"/>
      <c r="D2770" s="12"/>
      <c r="E2770" s="13"/>
      <c r="F2770" s="18"/>
      <c r="G2770" s="12"/>
      <c r="H2770" s="14">
        <f>IF(OR($B2770="",$E2770=""),"",SUMIFS($E$6:$E2770,$B$6:$B2770,$B2770,$C$6:$C2770,"Crédit")-SUMIFS($E$6:$E2770,$B$6:$B2770,$B2770,$C$6:$C2770,"Remboursement"))</f>
      </c>
    </row>
    <row r="2771" spans="1:8" x14ac:dyDescent="0.25">
      <c r="A2771" s="18"/>
      <c r="B2771" s="12"/>
      <c r="C2771" s="12"/>
      <c r="D2771" s="12"/>
      <c r="E2771" s="13"/>
      <c r="F2771" s="18"/>
      <c r="G2771" s="12"/>
      <c r="H2771" s="14">
        <f>IF(OR($B2771="",$E2771=""),"",SUMIFS($E$6:$E2771,$B$6:$B2771,$B2771,$C$6:$C2771,"Crédit")-SUMIFS($E$6:$E2771,$B$6:$B2771,$B2771,$C$6:$C2771,"Remboursement"))</f>
      </c>
    </row>
    <row r="2772" spans="1:8" x14ac:dyDescent="0.25">
      <c r="A2772" s="18"/>
      <c r="B2772" s="12"/>
      <c r="C2772" s="12"/>
      <c r="D2772" s="12"/>
      <c r="E2772" s="13"/>
      <c r="F2772" s="18"/>
      <c r="G2772" s="12"/>
      <c r="H2772" s="14">
        <f>IF(OR($B2772="",$E2772=""),"",SUMIFS($E$6:$E2772,$B$6:$B2772,$B2772,$C$6:$C2772,"Crédit")-SUMIFS($E$6:$E2772,$B$6:$B2772,$B2772,$C$6:$C2772,"Remboursement"))</f>
      </c>
    </row>
    <row r="2773" spans="1:8" x14ac:dyDescent="0.25">
      <c r="A2773" s="18"/>
      <c r="B2773" s="12"/>
      <c r="C2773" s="12"/>
      <c r="D2773" s="12"/>
      <c r="E2773" s="13"/>
      <c r="F2773" s="18"/>
      <c r="G2773" s="12"/>
      <c r="H2773" s="14">
        <f>IF(OR($B2773="",$E2773=""),"",SUMIFS($E$6:$E2773,$B$6:$B2773,$B2773,$C$6:$C2773,"Crédit")-SUMIFS($E$6:$E2773,$B$6:$B2773,$B2773,$C$6:$C2773,"Remboursement"))</f>
      </c>
    </row>
    <row r="2774" spans="1:8" x14ac:dyDescent="0.25">
      <c r="A2774" s="18"/>
      <c r="B2774" s="12"/>
      <c r="C2774" s="12"/>
      <c r="D2774" s="12"/>
      <c r="E2774" s="13"/>
      <c r="F2774" s="18"/>
      <c r="G2774" s="12"/>
      <c r="H2774" s="14">
        <f>IF(OR($B2774="",$E2774=""),"",SUMIFS($E$6:$E2774,$B$6:$B2774,$B2774,$C$6:$C2774,"Crédit")-SUMIFS($E$6:$E2774,$B$6:$B2774,$B2774,$C$6:$C2774,"Remboursement"))</f>
      </c>
    </row>
    <row r="2775" spans="1:8" x14ac:dyDescent="0.25">
      <c r="A2775" s="18"/>
      <c r="B2775" s="12"/>
      <c r="C2775" s="12"/>
      <c r="D2775" s="12"/>
      <c r="E2775" s="13"/>
      <c r="F2775" s="18"/>
      <c r="G2775" s="12"/>
      <c r="H2775" s="14">
        <f>IF(OR($B2775="",$E2775=""),"",SUMIFS($E$6:$E2775,$B$6:$B2775,$B2775,$C$6:$C2775,"Crédit")-SUMIFS($E$6:$E2775,$B$6:$B2775,$B2775,$C$6:$C2775,"Remboursement"))</f>
      </c>
    </row>
    <row r="2776" spans="1:8" x14ac:dyDescent="0.25">
      <c r="A2776" s="18"/>
      <c r="B2776" s="12"/>
      <c r="C2776" s="12"/>
      <c r="D2776" s="12"/>
      <c r="E2776" s="13"/>
      <c r="F2776" s="18"/>
      <c r="G2776" s="12"/>
      <c r="H2776" s="14">
        <f>IF(OR($B2776="",$E2776=""),"",SUMIFS($E$6:$E2776,$B$6:$B2776,$B2776,$C$6:$C2776,"Crédit")-SUMIFS($E$6:$E2776,$B$6:$B2776,$B2776,$C$6:$C2776,"Remboursement"))</f>
      </c>
    </row>
    <row r="2777" spans="1:8" x14ac:dyDescent="0.25">
      <c r="A2777" s="18"/>
      <c r="B2777" s="12"/>
      <c r="C2777" s="12"/>
      <c r="D2777" s="12"/>
      <c r="E2777" s="13"/>
      <c r="F2777" s="18"/>
      <c r="G2777" s="12"/>
      <c r="H2777" s="14">
        <f>IF(OR($B2777="",$E2777=""),"",SUMIFS($E$6:$E2777,$B$6:$B2777,$B2777,$C$6:$C2777,"Crédit")-SUMIFS($E$6:$E2777,$B$6:$B2777,$B2777,$C$6:$C2777,"Remboursement"))</f>
      </c>
    </row>
    <row r="2778" spans="1:8" x14ac:dyDescent="0.25">
      <c r="A2778" s="18"/>
      <c r="B2778" s="12"/>
      <c r="C2778" s="12"/>
      <c r="D2778" s="12"/>
      <c r="E2778" s="13"/>
      <c r="F2778" s="18"/>
      <c r="G2778" s="12"/>
      <c r="H2778" s="14">
        <f>IF(OR($B2778="",$E2778=""),"",SUMIFS($E$6:$E2778,$B$6:$B2778,$B2778,$C$6:$C2778,"Crédit")-SUMIFS($E$6:$E2778,$B$6:$B2778,$B2778,$C$6:$C2778,"Remboursement"))</f>
      </c>
    </row>
    <row r="2779" spans="1:8" x14ac:dyDescent="0.25">
      <c r="A2779" s="18"/>
      <c r="B2779" s="12"/>
      <c r="C2779" s="12"/>
      <c r="D2779" s="12"/>
      <c r="E2779" s="13"/>
      <c r="F2779" s="18"/>
      <c r="G2779" s="12"/>
      <c r="H2779" s="14">
        <f>IF(OR($B2779="",$E2779=""),"",SUMIFS($E$6:$E2779,$B$6:$B2779,$B2779,$C$6:$C2779,"Crédit")-SUMIFS($E$6:$E2779,$B$6:$B2779,$B2779,$C$6:$C2779,"Remboursement"))</f>
      </c>
    </row>
    <row r="2780" spans="1:8" x14ac:dyDescent="0.25">
      <c r="A2780" s="18"/>
      <c r="B2780" s="12"/>
      <c r="C2780" s="12"/>
      <c r="D2780" s="12"/>
      <c r="E2780" s="13"/>
      <c r="F2780" s="18"/>
      <c r="G2780" s="12"/>
      <c r="H2780" s="14">
        <f>IF(OR($B2780="",$E2780=""),"",SUMIFS($E$6:$E2780,$B$6:$B2780,$B2780,$C$6:$C2780,"Crédit")-SUMIFS($E$6:$E2780,$B$6:$B2780,$B2780,$C$6:$C2780,"Remboursement"))</f>
      </c>
    </row>
    <row r="2781" spans="1:8" x14ac:dyDescent="0.25">
      <c r="A2781" s="18"/>
      <c r="B2781" s="12"/>
      <c r="C2781" s="12"/>
      <c r="D2781" s="12"/>
      <c r="E2781" s="13"/>
      <c r="F2781" s="18"/>
      <c r="G2781" s="12"/>
      <c r="H2781" s="14">
        <f>IF(OR($B2781="",$E2781=""),"",SUMIFS($E$6:$E2781,$B$6:$B2781,$B2781,$C$6:$C2781,"Crédit")-SUMIFS($E$6:$E2781,$B$6:$B2781,$B2781,$C$6:$C2781,"Remboursement"))</f>
      </c>
    </row>
    <row r="2782" spans="1:8" x14ac:dyDescent="0.25">
      <c r="A2782" s="18"/>
      <c r="B2782" s="12"/>
      <c r="C2782" s="12"/>
      <c r="D2782" s="12"/>
      <c r="E2782" s="13"/>
      <c r="F2782" s="18"/>
      <c r="G2782" s="12"/>
      <c r="H2782" s="14">
        <f>IF(OR($B2782="",$E2782=""),"",SUMIFS($E$6:$E2782,$B$6:$B2782,$B2782,$C$6:$C2782,"Crédit")-SUMIFS($E$6:$E2782,$B$6:$B2782,$B2782,$C$6:$C2782,"Remboursement"))</f>
      </c>
    </row>
    <row r="2783" spans="1:8" x14ac:dyDescent="0.25">
      <c r="A2783" s="18"/>
      <c r="B2783" s="12"/>
      <c r="C2783" s="12"/>
      <c r="D2783" s="12"/>
      <c r="E2783" s="13"/>
      <c r="F2783" s="18"/>
      <c r="G2783" s="12"/>
      <c r="H2783" s="14">
        <f>IF(OR($B2783="",$E2783=""),"",SUMIFS($E$6:$E2783,$B$6:$B2783,$B2783,$C$6:$C2783,"Crédit")-SUMIFS($E$6:$E2783,$B$6:$B2783,$B2783,$C$6:$C2783,"Remboursement"))</f>
      </c>
    </row>
    <row r="2784" spans="1:8" x14ac:dyDescent="0.25">
      <c r="A2784" s="18"/>
      <c r="B2784" s="12"/>
      <c r="C2784" s="12"/>
      <c r="D2784" s="12"/>
      <c r="E2784" s="13"/>
      <c r="F2784" s="18"/>
      <c r="G2784" s="12"/>
      <c r="H2784" s="14">
        <f>IF(OR($B2784="",$E2784=""),"",SUMIFS($E$6:$E2784,$B$6:$B2784,$B2784,$C$6:$C2784,"Crédit")-SUMIFS($E$6:$E2784,$B$6:$B2784,$B2784,$C$6:$C2784,"Remboursement"))</f>
      </c>
    </row>
    <row r="2785" spans="1:8" x14ac:dyDescent="0.25">
      <c r="A2785" s="18"/>
      <c r="B2785" s="12"/>
      <c r="C2785" s="12"/>
      <c r="D2785" s="12"/>
      <c r="E2785" s="13"/>
      <c r="F2785" s="18"/>
      <c r="G2785" s="12"/>
      <c r="H2785" s="14">
        <f>IF(OR($B2785="",$E2785=""),"",SUMIFS($E$6:$E2785,$B$6:$B2785,$B2785,$C$6:$C2785,"Crédit")-SUMIFS($E$6:$E2785,$B$6:$B2785,$B2785,$C$6:$C2785,"Remboursement"))</f>
      </c>
    </row>
    <row r="2786" spans="1:8" x14ac:dyDescent="0.25">
      <c r="A2786" s="18"/>
      <c r="B2786" s="12"/>
      <c r="C2786" s="12"/>
      <c r="D2786" s="12"/>
      <c r="E2786" s="13"/>
      <c r="F2786" s="18"/>
      <c r="G2786" s="12"/>
      <c r="H2786" s="14">
        <f>IF(OR($B2786="",$E2786=""),"",SUMIFS($E$6:$E2786,$B$6:$B2786,$B2786,$C$6:$C2786,"Crédit")-SUMIFS($E$6:$E2786,$B$6:$B2786,$B2786,$C$6:$C2786,"Remboursement"))</f>
      </c>
    </row>
    <row r="2787" spans="1:8" x14ac:dyDescent="0.25">
      <c r="A2787" s="18"/>
      <c r="B2787" s="12"/>
      <c r="C2787" s="12"/>
      <c r="D2787" s="12"/>
      <c r="E2787" s="13"/>
      <c r="F2787" s="18"/>
      <c r="G2787" s="12"/>
      <c r="H2787" s="14">
        <f>IF(OR($B2787="",$E2787=""),"",SUMIFS($E$6:$E2787,$B$6:$B2787,$B2787,$C$6:$C2787,"Crédit")-SUMIFS($E$6:$E2787,$B$6:$B2787,$B2787,$C$6:$C2787,"Remboursement"))</f>
      </c>
    </row>
    <row r="2788" spans="1:8" x14ac:dyDescent="0.25">
      <c r="A2788" s="18"/>
      <c r="B2788" s="12"/>
      <c r="C2788" s="12"/>
      <c r="D2788" s="12"/>
      <c r="E2788" s="13"/>
      <c r="F2788" s="18"/>
      <c r="G2788" s="12"/>
      <c r="H2788" s="14">
        <f>IF(OR($B2788="",$E2788=""),"",SUMIFS($E$6:$E2788,$B$6:$B2788,$B2788,$C$6:$C2788,"Crédit")-SUMIFS($E$6:$E2788,$B$6:$B2788,$B2788,$C$6:$C2788,"Remboursement"))</f>
      </c>
    </row>
    <row r="2789" spans="1:8" x14ac:dyDescent="0.25">
      <c r="A2789" s="18"/>
      <c r="B2789" s="12"/>
      <c r="C2789" s="12"/>
      <c r="D2789" s="12"/>
      <c r="E2789" s="13"/>
      <c r="F2789" s="18"/>
      <c r="G2789" s="12"/>
      <c r="H2789" s="14">
        <f>IF(OR($B2789="",$E2789=""),"",SUMIFS($E$6:$E2789,$B$6:$B2789,$B2789,$C$6:$C2789,"Crédit")-SUMIFS($E$6:$E2789,$B$6:$B2789,$B2789,$C$6:$C2789,"Remboursement"))</f>
      </c>
    </row>
    <row r="2790" spans="1:8" x14ac:dyDescent="0.25">
      <c r="A2790" s="18"/>
      <c r="B2790" s="12"/>
      <c r="C2790" s="12"/>
      <c r="D2790" s="12"/>
      <c r="E2790" s="13"/>
      <c r="F2790" s="18"/>
      <c r="G2790" s="12"/>
      <c r="H2790" s="14">
        <f>IF(OR($B2790="",$E2790=""),"",SUMIFS($E$6:$E2790,$B$6:$B2790,$B2790,$C$6:$C2790,"Crédit")-SUMIFS($E$6:$E2790,$B$6:$B2790,$B2790,$C$6:$C2790,"Remboursement"))</f>
      </c>
    </row>
    <row r="2791" spans="1:8" x14ac:dyDescent="0.25">
      <c r="A2791" s="18"/>
      <c r="B2791" s="12"/>
      <c r="C2791" s="12"/>
      <c r="D2791" s="12"/>
      <c r="E2791" s="13"/>
      <c r="F2791" s="18"/>
      <c r="G2791" s="12"/>
      <c r="H2791" s="14">
        <f>IF(OR($B2791="",$E2791=""),"",SUMIFS($E$6:$E2791,$B$6:$B2791,$B2791,$C$6:$C2791,"Crédit")-SUMIFS($E$6:$E2791,$B$6:$B2791,$B2791,$C$6:$C2791,"Remboursement"))</f>
      </c>
    </row>
    <row r="2792" spans="1:8" x14ac:dyDescent="0.25">
      <c r="A2792" s="18"/>
      <c r="B2792" s="12"/>
      <c r="C2792" s="12"/>
      <c r="D2792" s="12"/>
      <c r="E2792" s="13"/>
      <c r="F2792" s="18"/>
      <c r="G2792" s="12"/>
      <c r="H2792" s="14">
        <f>IF(OR($B2792="",$E2792=""),"",SUMIFS($E$6:$E2792,$B$6:$B2792,$B2792,$C$6:$C2792,"Crédit")-SUMIFS($E$6:$E2792,$B$6:$B2792,$B2792,$C$6:$C2792,"Remboursement"))</f>
      </c>
    </row>
    <row r="2793" spans="1:8" x14ac:dyDescent="0.25">
      <c r="A2793" s="18"/>
      <c r="B2793" s="12"/>
      <c r="C2793" s="12"/>
      <c r="D2793" s="12"/>
      <c r="E2793" s="13"/>
      <c r="F2793" s="18"/>
      <c r="G2793" s="12"/>
      <c r="H2793" s="14">
        <f>IF(OR($B2793="",$E2793=""),"",SUMIFS($E$6:$E2793,$B$6:$B2793,$B2793,$C$6:$C2793,"Crédit")-SUMIFS($E$6:$E2793,$B$6:$B2793,$B2793,$C$6:$C2793,"Remboursement"))</f>
      </c>
    </row>
    <row r="2794" spans="1:8" x14ac:dyDescent="0.25">
      <c r="A2794" s="18"/>
      <c r="B2794" s="12"/>
      <c r="C2794" s="12"/>
      <c r="D2794" s="12"/>
      <c r="E2794" s="13"/>
      <c r="F2794" s="18"/>
      <c r="G2794" s="12"/>
      <c r="H2794" s="14">
        <f>IF(OR($B2794="",$E2794=""),"",SUMIFS($E$6:$E2794,$B$6:$B2794,$B2794,$C$6:$C2794,"Crédit")-SUMIFS($E$6:$E2794,$B$6:$B2794,$B2794,$C$6:$C2794,"Remboursement"))</f>
      </c>
    </row>
    <row r="2795" spans="1:8" x14ac:dyDescent="0.25">
      <c r="A2795" s="18"/>
      <c r="B2795" s="12"/>
      <c r="C2795" s="12"/>
      <c r="D2795" s="12"/>
      <c r="E2795" s="13"/>
      <c r="F2795" s="18"/>
      <c r="G2795" s="12"/>
      <c r="H2795" s="14">
        <f>IF(OR($B2795="",$E2795=""),"",SUMIFS($E$6:$E2795,$B$6:$B2795,$B2795,$C$6:$C2795,"Crédit")-SUMIFS($E$6:$E2795,$B$6:$B2795,$B2795,$C$6:$C2795,"Remboursement"))</f>
      </c>
    </row>
    <row r="2796" spans="1:8" x14ac:dyDescent="0.25">
      <c r="A2796" s="18"/>
      <c r="B2796" s="12"/>
      <c r="C2796" s="12"/>
      <c r="D2796" s="12"/>
      <c r="E2796" s="13"/>
      <c r="F2796" s="18"/>
      <c r="G2796" s="12"/>
      <c r="H2796" s="14">
        <f>IF(OR($B2796="",$E2796=""),"",SUMIFS($E$6:$E2796,$B$6:$B2796,$B2796,$C$6:$C2796,"Crédit")-SUMIFS($E$6:$E2796,$B$6:$B2796,$B2796,$C$6:$C2796,"Remboursement"))</f>
      </c>
    </row>
    <row r="2797" spans="1:8" x14ac:dyDescent="0.25">
      <c r="A2797" s="18"/>
      <c r="B2797" s="12"/>
      <c r="C2797" s="12"/>
      <c r="D2797" s="12"/>
      <c r="E2797" s="13"/>
      <c r="F2797" s="18"/>
      <c r="G2797" s="12"/>
      <c r="H2797" s="14">
        <f>IF(OR($B2797="",$E2797=""),"",SUMIFS($E$6:$E2797,$B$6:$B2797,$B2797,$C$6:$C2797,"Crédit")-SUMIFS($E$6:$E2797,$B$6:$B2797,$B2797,$C$6:$C2797,"Remboursement"))</f>
      </c>
    </row>
    <row r="2798" spans="1:8" x14ac:dyDescent="0.25">
      <c r="A2798" s="18"/>
      <c r="B2798" s="12"/>
      <c r="C2798" s="12"/>
      <c r="D2798" s="12"/>
      <c r="E2798" s="13"/>
      <c r="F2798" s="18"/>
      <c r="G2798" s="12"/>
      <c r="H2798" s="14">
        <f>IF(OR($B2798="",$E2798=""),"",SUMIFS($E$6:$E2798,$B$6:$B2798,$B2798,$C$6:$C2798,"Crédit")-SUMIFS($E$6:$E2798,$B$6:$B2798,$B2798,$C$6:$C2798,"Remboursement"))</f>
      </c>
    </row>
    <row r="2799" spans="1:8" x14ac:dyDescent="0.25">
      <c r="A2799" s="18"/>
      <c r="B2799" s="12"/>
      <c r="C2799" s="12"/>
      <c r="D2799" s="12"/>
      <c r="E2799" s="13"/>
      <c r="F2799" s="18"/>
      <c r="G2799" s="12"/>
      <c r="H2799" s="14">
        <f>IF(OR($B2799="",$E2799=""),"",SUMIFS($E$6:$E2799,$B$6:$B2799,$B2799,$C$6:$C2799,"Crédit")-SUMIFS($E$6:$E2799,$B$6:$B2799,$B2799,$C$6:$C2799,"Remboursement"))</f>
      </c>
    </row>
    <row r="2800" spans="1:8" x14ac:dyDescent="0.25">
      <c r="A2800" s="18"/>
      <c r="B2800" s="12"/>
      <c r="C2800" s="12"/>
      <c r="D2800" s="12"/>
      <c r="E2800" s="13"/>
      <c r="F2800" s="18"/>
      <c r="G2800" s="12"/>
      <c r="H2800" s="14">
        <f>IF(OR($B2800="",$E2800=""),"",SUMIFS($E$6:$E2800,$B$6:$B2800,$B2800,$C$6:$C2800,"Crédit")-SUMIFS($E$6:$E2800,$B$6:$B2800,$B2800,$C$6:$C2800,"Remboursement"))</f>
      </c>
    </row>
    <row r="2801" spans="1:8" x14ac:dyDescent="0.25">
      <c r="A2801" s="18"/>
      <c r="B2801" s="12"/>
      <c r="C2801" s="12"/>
      <c r="D2801" s="12"/>
      <c r="E2801" s="13"/>
      <c r="F2801" s="18"/>
      <c r="G2801" s="12"/>
      <c r="H2801" s="14">
        <f>IF(OR($B2801="",$E2801=""),"",SUMIFS($E$6:$E2801,$B$6:$B2801,$B2801,$C$6:$C2801,"Crédit")-SUMIFS($E$6:$E2801,$B$6:$B2801,$B2801,$C$6:$C2801,"Remboursement"))</f>
      </c>
    </row>
    <row r="2802" spans="1:8" x14ac:dyDescent="0.25">
      <c r="A2802" s="18"/>
      <c r="B2802" s="12"/>
      <c r="C2802" s="12"/>
      <c r="D2802" s="12"/>
      <c r="E2802" s="13"/>
      <c r="F2802" s="18"/>
      <c r="G2802" s="12"/>
      <c r="H2802" s="14">
        <f>IF(OR($B2802="",$E2802=""),"",SUMIFS($E$6:$E2802,$B$6:$B2802,$B2802,$C$6:$C2802,"Crédit")-SUMIFS($E$6:$E2802,$B$6:$B2802,$B2802,$C$6:$C2802,"Remboursement"))</f>
      </c>
    </row>
    <row r="2803" spans="1:8" x14ac:dyDescent="0.25">
      <c r="A2803" s="18"/>
      <c r="B2803" s="12"/>
      <c r="C2803" s="12"/>
      <c r="D2803" s="12"/>
      <c r="E2803" s="13"/>
      <c r="F2803" s="18"/>
      <c r="G2803" s="12"/>
      <c r="H2803" s="14">
        <f>IF(OR($B2803="",$E2803=""),"",SUMIFS($E$6:$E2803,$B$6:$B2803,$B2803,$C$6:$C2803,"Crédit")-SUMIFS($E$6:$E2803,$B$6:$B2803,$B2803,$C$6:$C2803,"Remboursement"))</f>
      </c>
    </row>
    <row r="2804" spans="1:8" x14ac:dyDescent="0.25">
      <c r="A2804" s="18"/>
      <c r="B2804" s="12"/>
      <c r="C2804" s="12"/>
      <c r="D2804" s="12"/>
      <c r="E2804" s="13"/>
      <c r="F2804" s="18"/>
      <c r="G2804" s="12"/>
      <c r="H2804" s="14">
        <f>IF(OR($B2804="",$E2804=""),"",SUMIFS($E$6:$E2804,$B$6:$B2804,$B2804,$C$6:$C2804,"Crédit")-SUMIFS($E$6:$E2804,$B$6:$B2804,$B2804,$C$6:$C2804,"Remboursement"))</f>
      </c>
    </row>
    <row r="2805" spans="1:8" x14ac:dyDescent="0.25">
      <c r="A2805" s="18"/>
      <c r="B2805" s="12"/>
      <c r="C2805" s="12"/>
      <c r="D2805" s="12"/>
      <c r="E2805" s="13"/>
      <c r="F2805" s="18"/>
      <c r="G2805" s="12"/>
      <c r="H2805" s="14">
        <f>IF(OR($B2805="",$E2805=""),"",SUMIFS($E$6:$E2805,$B$6:$B2805,$B2805,$C$6:$C2805,"Crédit")-SUMIFS($E$6:$E2805,$B$6:$B2805,$B2805,$C$6:$C2805,"Remboursement"))</f>
      </c>
    </row>
    <row r="2806" spans="1:8" x14ac:dyDescent="0.25">
      <c r="A2806" s="18"/>
      <c r="B2806" s="12"/>
      <c r="C2806" s="12"/>
      <c r="D2806" s="12"/>
      <c r="E2806" s="13"/>
      <c r="F2806" s="18"/>
      <c r="G2806" s="12"/>
      <c r="H2806" s="14">
        <f>IF(OR($B2806="",$E2806=""),"",SUMIFS($E$6:$E2806,$B$6:$B2806,$B2806,$C$6:$C2806,"Crédit")-SUMIFS($E$6:$E2806,$B$6:$B2806,$B2806,$C$6:$C2806,"Remboursement"))</f>
      </c>
    </row>
    <row r="2807" spans="1:8" x14ac:dyDescent="0.25">
      <c r="A2807" s="18"/>
      <c r="B2807" s="12"/>
      <c r="C2807" s="12"/>
      <c r="D2807" s="12"/>
      <c r="E2807" s="13"/>
      <c r="F2807" s="18"/>
      <c r="G2807" s="12"/>
      <c r="H2807" s="14">
        <f>IF(OR($B2807="",$E2807=""),"",SUMIFS($E$6:$E2807,$B$6:$B2807,$B2807,$C$6:$C2807,"Crédit")-SUMIFS($E$6:$E2807,$B$6:$B2807,$B2807,$C$6:$C2807,"Remboursement"))</f>
      </c>
    </row>
    <row r="2808" spans="1:8" x14ac:dyDescent="0.25">
      <c r="A2808" s="18"/>
      <c r="B2808" s="12"/>
      <c r="C2808" s="12"/>
      <c r="D2808" s="12"/>
      <c r="E2808" s="13"/>
      <c r="F2808" s="18"/>
      <c r="G2808" s="12"/>
      <c r="H2808" s="14">
        <f>IF(OR($B2808="",$E2808=""),"",SUMIFS($E$6:$E2808,$B$6:$B2808,$B2808,$C$6:$C2808,"Crédit")-SUMIFS($E$6:$E2808,$B$6:$B2808,$B2808,$C$6:$C2808,"Remboursement"))</f>
      </c>
    </row>
    <row r="2809" spans="1:8" x14ac:dyDescent="0.25">
      <c r="A2809" s="18"/>
      <c r="B2809" s="12"/>
      <c r="C2809" s="12"/>
      <c r="D2809" s="12"/>
      <c r="E2809" s="13"/>
      <c r="F2809" s="18"/>
      <c r="G2809" s="12"/>
      <c r="H2809" s="14">
        <f>IF(OR($B2809="",$E2809=""),"",SUMIFS($E$6:$E2809,$B$6:$B2809,$B2809,$C$6:$C2809,"Crédit")-SUMIFS($E$6:$E2809,$B$6:$B2809,$B2809,$C$6:$C2809,"Remboursement"))</f>
      </c>
    </row>
    <row r="2810" spans="1:8" x14ac:dyDescent="0.25">
      <c r="A2810" s="18"/>
      <c r="B2810" s="12"/>
      <c r="C2810" s="12"/>
      <c r="D2810" s="12"/>
      <c r="E2810" s="13"/>
      <c r="F2810" s="18"/>
      <c r="G2810" s="12"/>
      <c r="H2810" s="14">
        <f>IF(OR($B2810="",$E2810=""),"",SUMIFS($E$6:$E2810,$B$6:$B2810,$B2810,$C$6:$C2810,"Crédit")-SUMIFS($E$6:$E2810,$B$6:$B2810,$B2810,$C$6:$C2810,"Remboursement"))</f>
      </c>
    </row>
    <row r="2811" spans="1:8" x14ac:dyDescent="0.25">
      <c r="A2811" s="18"/>
      <c r="B2811" s="12"/>
      <c r="C2811" s="12"/>
      <c r="D2811" s="12"/>
      <c r="E2811" s="13"/>
      <c r="F2811" s="18"/>
      <c r="G2811" s="12"/>
      <c r="H2811" s="14">
        <f>IF(OR($B2811="",$E2811=""),"",SUMIFS($E$6:$E2811,$B$6:$B2811,$B2811,$C$6:$C2811,"Crédit")-SUMIFS($E$6:$E2811,$B$6:$B2811,$B2811,$C$6:$C2811,"Remboursement"))</f>
      </c>
    </row>
    <row r="2812" spans="1:8" x14ac:dyDescent="0.25">
      <c r="A2812" s="18"/>
      <c r="B2812" s="12"/>
      <c r="C2812" s="12"/>
      <c r="D2812" s="12"/>
      <c r="E2812" s="13"/>
      <c r="F2812" s="18"/>
      <c r="G2812" s="12"/>
      <c r="H2812" s="14">
        <f>IF(OR($B2812="",$E2812=""),"",SUMIFS($E$6:$E2812,$B$6:$B2812,$B2812,$C$6:$C2812,"Crédit")-SUMIFS($E$6:$E2812,$B$6:$B2812,$B2812,$C$6:$C2812,"Remboursement"))</f>
      </c>
    </row>
    <row r="2813" spans="1:8" x14ac:dyDescent="0.25">
      <c r="A2813" s="18"/>
      <c r="B2813" s="12"/>
      <c r="C2813" s="12"/>
      <c r="D2813" s="12"/>
      <c r="E2813" s="13"/>
      <c r="F2813" s="18"/>
      <c r="G2813" s="12"/>
      <c r="H2813" s="14">
        <f>IF(OR($B2813="",$E2813=""),"",SUMIFS($E$6:$E2813,$B$6:$B2813,$B2813,$C$6:$C2813,"Crédit")-SUMIFS($E$6:$E2813,$B$6:$B2813,$B2813,$C$6:$C2813,"Remboursement"))</f>
      </c>
    </row>
    <row r="2814" spans="1:8" x14ac:dyDescent="0.25">
      <c r="A2814" s="18"/>
      <c r="B2814" s="12"/>
      <c r="C2814" s="12"/>
      <c r="D2814" s="12"/>
      <c r="E2814" s="13"/>
      <c r="F2814" s="18"/>
      <c r="G2814" s="12"/>
      <c r="H2814" s="14">
        <f>IF(OR($B2814="",$E2814=""),"",SUMIFS($E$6:$E2814,$B$6:$B2814,$B2814,$C$6:$C2814,"Crédit")-SUMIFS($E$6:$E2814,$B$6:$B2814,$B2814,$C$6:$C2814,"Remboursement"))</f>
      </c>
    </row>
    <row r="2815" spans="1:8" x14ac:dyDescent="0.25">
      <c r="A2815" s="18"/>
      <c r="B2815" s="12"/>
      <c r="C2815" s="12"/>
      <c r="D2815" s="12"/>
      <c r="E2815" s="13"/>
      <c r="F2815" s="18"/>
      <c r="G2815" s="12"/>
      <c r="H2815" s="14">
        <f>IF(OR($B2815="",$E2815=""),"",SUMIFS($E$6:$E2815,$B$6:$B2815,$B2815,$C$6:$C2815,"Crédit")-SUMIFS($E$6:$E2815,$B$6:$B2815,$B2815,$C$6:$C2815,"Remboursement"))</f>
      </c>
    </row>
    <row r="2816" spans="1:8" x14ac:dyDescent="0.25">
      <c r="A2816" s="18"/>
      <c r="B2816" s="12"/>
      <c r="C2816" s="12"/>
      <c r="D2816" s="12"/>
      <c r="E2816" s="13"/>
      <c r="F2816" s="18"/>
      <c r="G2816" s="12"/>
      <c r="H2816" s="14">
        <f>IF(OR($B2816="",$E2816=""),"",SUMIFS($E$6:$E2816,$B$6:$B2816,$B2816,$C$6:$C2816,"Crédit")-SUMIFS($E$6:$E2816,$B$6:$B2816,$B2816,$C$6:$C2816,"Remboursement"))</f>
      </c>
    </row>
    <row r="2817" spans="1:8" x14ac:dyDescent="0.25">
      <c r="A2817" s="18"/>
      <c r="B2817" s="12"/>
      <c r="C2817" s="12"/>
      <c r="D2817" s="12"/>
      <c r="E2817" s="13"/>
      <c r="F2817" s="18"/>
      <c r="G2817" s="12"/>
      <c r="H2817" s="14">
        <f>IF(OR($B2817="",$E2817=""),"",SUMIFS($E$6:$E2817,$B$6:$B2817,$B2817,$C$6:$C2817,"Crédit")-SUMIFS($E$6:$E2817,$B$6:$B2817,$B2817,$C$6:$C2817,"Remboursement"))</f>
      </c>
    </row>
    <row r="2818" spans="1:8" x14ac:dyDescent="0.25">
      <c r="A2818" s="18"/>
      <c r="B2818" s="12"/>
      <c r="C2818" s="12"/>
      <c r="D2818" s="12"/>
      <c r="E2818" s="13"/>
      <c r="F2818" s="18"/>
      <c r="G2818" s="12"/>
      <c r="H2818" s="14">
        <f>IF(OR($B2818="",$E2818=""),"",SUMIFS($E$6:$E2818,$B$6:$B2818,$B2818,$C$6:$C2818,"Crédit")-SUMIFS($E$6:$E2818,$B$6:$B2818,$B2818,$C$6:$C2818,"Remboursement"))</f>
      </c>
    </row>
    <row r="2819" spans="1:8" x14ac:dyDescent="0.25">
      <c r="A2819" s="18"/>
      <c r="B2819" s="12"/>
      <c r="C2819" s="12"/>
      <c r="D2819" s="12"/>
      <c r="E2819" s="13"/>
      <c r="F2819" s="18"/>
      <c r="G2819" s="12"/>
      <c r="H2819" s="14">
        <f>IF(OR($B2819="",$E2819=""),"",SUMIFS($E$6:$E2819,$B$6:$B2819,$B2819,$C$6:$C2819,"Crédit")-SUMIFS($E$6:$E2819,$B$6:$B2819,$B2819,$C$6:$C2819,"Remboursement"))</f>
      </c>
    </row>
    <row r="2820" spans="1:8" x14ac:dyDescent="0.25">
      <c r="A2820" s="18"/>
      <c r="B2820" s="12"/>
      <c r="C2820" s="12"/>
      <c r="D2820" s="12"/>
      <c r="E2820" s="13"/>
      <c r="F2820" s="18"/>
      <c r="G2820" s="12"/>
      <c r="H2820" s="14">
        <f>IF(OR($B2820="",$E2820=""),"",SUMIFS($E$6:$E2820,$B$6:$B2820,$B2820,$C$6:$C2820,"Crédit")-SUMIFS($E$6:$E2820,$B$6:$B2820,$B2820,$C$6:$C2820,"Remboursement"))</f>
      </c>
    </row>
    <row r="2821" spans="1:8" x14ac:dyDescent="0.25">
      <c r="A2821" s="18"/>
      <c r="B2821" s="12"/>
      <c r="C2821" s="12"/>
      <c r="D2821" s="12"/>
      <c r="E2821" s="13"/>
      <c r="F2821" s="18"/>
      <c r="G2821" s="12"/>
      <c r="H2821" s="14">
        <f>IF(OR($B2821="",$E2821=""),"",SUMIFS($E$6:$E2821,$B$6:$B2821,$B2821,$C$6:$C2821,"Crédit")-SUMIFS($E$6:$E2821,$B$6:$B2821,$B2821,$C$6:$C2821,"Remboursement"))</f>
      </c>
    </row>
    <row r="2822" spans="1:8" x14ac:dyDescent="0.25">
      <c r="A2822" s="18"/>
      <c r="B2822" s="12"/>
      <c r="C2822" s="12"/>
      <c r="D2822" s="12"/>
      <c r="E2822" s="13"/>
      <c r="F2822" s="18"/>
      <c r="G2822" s="12"/>
      <c r="H2822" s="14">
        <f>IF(OR($B2822="",$E2822=""),"",SUMIFS($E$6:$E2822,$B$6:$B2822,$B2822,$C$6:$C2822,"Crédit")-SUMIFS($E$6:$E2822,$B$6:$B2822,$B2822,$C$6:$C2822,"Remboursement"))</f>
      </c>
    </row>
    <row r="2823" spans="1:8" x14ac:dyDescent="0.25">
      <c r="A2823" s="18"/>
      <c r="B2823" s="12"/>
      <c r="C2823" s="12"/>
      <c r="D2823" s="12"/>
      <c r="E2823" s="13"/>
      <c r="F2823" s="18"/>
      <c r="G2823" s="12"/>
      <c r="H2823" s="14">
        <f>IF(OR($B2823="",$E2823=""),"",SUMIFS($E$6:$E2823,$B$6:$B2823,$B2823,$C$6:$C2823,"Crédit")-SUMIFS($E$6:$E2823,$B$6:$B2823,$B2823,$C$6:$C2823,"Remboursement"))</f>
      </c>
    </row>
    <row r="2824" spans="1:8" x14ac:dyDescent="0.25">
      <c r="A2824" s="18"/>
      <c r="B2824" s="12"/>
      <c r="C2824" s="12"/>
      <c r="D2824" s="12"/>
      <c r="E2824" s="13"/>
      <c r="F2824" s="18"/>
      <c r="G2824" s="12"/>
      <c r="H2824" s="14">
        <f>IF(OR($B2824="",$E2824=""),"",SUMIFS($E$6:$E2824,$B$6:$B2824,$B2824,$C$6:$C2824,"Crédit")-SUMIFS($E$6:$E2824,$B$6:$B2824,$B2824,$C$6:$C2824,"Remboursement"))</f>
      </c>
    </row>
    <row r="2825" spans="1:8" x14ac:dyDescent="0.25">
      <c r="A2825" s="18"/>
      <c r="B2825" s="12"/>
      <c r="C2825" s="12"/>
      <c r="D2825" s="12"/>
      <c r="E2825" s="13"/>
      <c r="F2825" s="18"/>
      <c r="G2825" s="12"/>
      <c r="H2825" s="14">
        <f>IF(OR($B2825="",$E2825=""),"",SUMIFS($E$6:$E2825,$B$6:$B2825,$B2825,$C$6:$C2825,"Crédit")-SUMIFS($E$6:$E2825,$B$6:$B2825,$B2825,$C$6:$C2825,"Remboursement"))</f>
      </c>
    </row>
    <row r="2826" spans="1:8" x14ac:dyDescent="0.25">
      <c r="A2826" s="18"/>
      <c r="B2826" s="12"/>
      <c r="C2826" s="12"/>
      <c r="D2826" s="12"/>
      <c r="E2826" s="13"/>
      <c r="F2826" s="18"/>
      <c r="G2826" s="12"/>
      <c r="H2826" s="14">
        <f>IF(OR($B2826="",$E2826=""),"",SUMIFS($E$6:$E2826,$B$6:$B2826,$B2826,$C$6:$C2826,"Crédit")-SUMIFS($E$6:$E2826,$B$6:$B2826,$B2826,$C$6:$C2826,"Remboursement"))</f>
      </c>
    </row>
    <row r="2827" spans="1:8" x14ac:dyDescent="0.25">
      <c r="A2827" s="18"/>
      <c r="B2827" s="12"/>
      <c r="C2827" s="12"/>
      <c r="D2827" s="12"/>
      <c r="E2827" s="13"/>
      <c r="F2827" s="18"/>
      <c r="G2827" s="12"/>
      <c r="H2827" s="14">
        <f>IF(OR($B2827="",$E2827=""),"",SUMIFS($E$6:$E2827,$B$6:$B2827,$B2827,$C$6:$C2827,"Crédit")-SUMIFS($E$6:$E2827,$B$6:$B2827,$B2827,$C$6:$C2827,"Remboursement"))</f>
      </c>
    </row>
    <row r="2828" spans="1:8" x14ac:dyDescent="0.25">
      <c r="A2828" s="18"/>
      <c r="B2828" s="12"/>
      <c r="C2828" s="12"/>
      <c r="D2828" s="12"/>
      <c r="E2828" s="13"/>
      <c r="F2828" s="18"/>
      <c r="G2828" s="12"/>
      <c r="H2828" s="14">
        <f>IF(OR($B2828="",$E2828=""),"",SUMIFS($E$6:$E2828,$B$6:$B2828,$B2828,$C$6:$C2828,"Crédit")-SUMIFS($E$6:$E2828,$B$6:$B2828,$B2828,$C$6:$C2828,"Remboursement"))</f>
      </c>
    </row>
    <row r="2829" spans="1:8" x14ac:dyDescent="0.25">
      <c r="A2829" s="18"/>
      <c r="B2829" s="12"/>
      <c r="C2829" s="12"/>
      <c r="D2829" s="12"/>
      <c r="E2829" s="13"/>
      <c r="F2829" s="18"/>
      <c r="G2829" s="12"/>
      <c r="H2829" s="14">
        <f>IF(OR($B2829="",$E2829=""),"",SUMIFS($E$6:$E2829,$B$6:$B2829,$B2829,$C$6:$C2829,"Crédit")-SUMIFS($E$6:$E2829,$B$6:$B2829,$B2829,$C$6:$C2829,"Remboursement"))</f>
      </c>
    </row>
    <row r="2830" spans="1:8" x14ac:dyDescent="0.25">
      <c r="A2830" s="18"/>
      <c r="B2830" s="12"/>
      <c r="C2830" s="12"/>
      <c r="D2830" s="12"/>
      <c r="E2830" s="13"/>
      <c r="F2830" s="18"/>
      <c r="G2830" s="12"/>
      <c r="H2830" s="14">
        <f>IF(OR($B2830="",$E2830=""),"",SUMIFS($E$6:$E2830,$B$6:$B2830,$B2830,$C$6:$C2830,"Crédit")-SUMIFS($E$6:$E2830,$B$6:$B2830,$B2830,$C$6:$C2830,"Remboursement"))</f>
      </c>
    </row>
    <row r="2831" spans="1:8" x14ac:dyDescent="0.25">
      <c r="A2831" s="18"/>
      <c r="B2831" s="12"/>
      <c r="C2831" s="12"/>
      <c r="D2831" s="12"/>
      <c r="E2831" s="13"/>
      <c r="F2831" s="18"/>
      <c r="G2831" s="12"/>
      <c r="H2831" s="14">
        <f>IF(OR($B2831="",$E2831=""),"",SUMIFS($E$6:$E2831,$B$6:$B2831,$B2831,$C$6:$C2831,"Crédit")-SUMIFS($E$6:$E2831,$B$6:$B2831,$B2831,$C$6:$C2831,"Remboursement"))</f>
      </c>
    </row>
    <row r="2832" spans="1:8" x14ac:dyDescent="0.25">
      <c r="A2832" s="18"/>
      <c r="B2832" s="12"/>
      <c r="C2832" s="12"/>
      <c r="D2832" s="12"/>
      <c r="E2832" s="13"/>
      <c r="F2832" s="18"/>
      <c r="G2832" s="12"/>
      <c r="H2832" s="14">
        <f>IF(OR($B2832="",$E2832=""),"",SUMIFS($E$6:$E2832,$B$6:$B2832,$B2832,$C$6:$C2832,"Crédit")-SUMIFS($E$6:$E2832,$B$6:$B2832,$B2832,$C$6:$C2832,"Remboursement"))</f>
      </c>
    </row>
    <row r="2833" spans="1:8" x14ac:dyDescent="0.25">
      <c r="A2833" s="18"/>
      <c r="B2833" s="12"/>
      <c r="C2833" s="12"/>
      <c r="D2833" s="12"/>
      <c r="E2833" s="13"/>
      <c r="F2833" s="18"/>
      <c r="G2833" s="12"/>
      <c r="H2833" s="14">
        <f>IF(OR($B2833="",$E2833=""),"",SUMIFS($E$6:$E2833,$B$6:$B2833,$B2833,$C$6:$C2833,"Crédit")-SUMIFS($E$6:$E2833,$B$6:$B2833,$B2833,$C$6:$C2833,"Remboursement"))</f>
      </c>
    </row>
    <row r="2834" spans="1:8" x14ac:dyDescent="0.25">
      <c r="A2834" s="18"/>
      <c r="B2834" s="12"/>
      <c r="C2834" s="12"/>
      <c r="D2834" s="12"/>
      <c r="E2834" s="13"/>
      <c r="F2834" s="18"/>
      <c r="G2834" s="12"/>
      <c r="H2834" s="14">
        <f>IF(OR($B2834="",$E2834=""),"",SUMIFS($E$6:$E2834,$B$6:$B2834,$B2834,$C$6:$C2834,"Crédit")-SUMIFS($E$6:$E2834,$B$6:$B2834,$B2834,$C$6:$C2834,"Remboursement"))</f>
      </c>
    </row>
    <row r="2835" spans="1:8" x14ac:dyDescent="0.25">
      <c r="A2835" s="18"/>
      <c r="B2835" s="12"/>
      <c r="C2835" s="12"/>
      <c r="D2835" s="12"/>
      <c r="E2835" s="13"/>
      <c r="F2835" s="18"/>
      <c r="G2835" s="12"/>
      <c r="H2835" s="14">
        <f>IF(OR($B2835="",$E2835=""),"",SUMIFS($E$6:$E2835,$B$6:$B2835,$B2835,$C$6:$C2835,"Crédit")-SUMIFS($E$6:$E2835,$B$6:$B2835,$B2835,$C$6:$C2835,"Remboursement"))</f>
      </c>
    </row>
    <row r="2836" spans="1:8" x14ac:dyDescent="0.25">
      <c r="A2836" s="18"/>
      <c r="B2836" s="12"/>
      <c r="C2836" s="12"/>
      <c r="D2836" s="12"/>
      <c r="E2836" s="13"/>
      <c r="F2836" s="18"/>
      <c r="G2836" s="12"/>
      <c r="H2836" s="14">
        <f>IF(OR($B2836="",$E2836=""),"",SUMIFS($E$6:$E2836,$B$6:$B2836,$B2836,$C$6:$C2836,"Crédit")-SUMIFS($E$6:$E2836,$B$6:$B2836,$B2836,$C$6:$C2836,"Remboursement"))</f>
      </c>
    </row>
    <row r="2837" spans="1:8" x14ac:dyDescent="0.25">
      <c r="A2837" s="18"/>
      <c r="B2837" s="12"/>
      <c r="C2837" s="12"/>
      <c r="D2837" s="12"/>
      <c r="E2837" s="13"/>
      <c r="F2837" s="18"/>
      <c r="G2837" s="12"/>
      <c r="H2837" s="14">
        <f>IF(OR($B2837="",$E2837=""),"",SUMIFS($E$6:$E2837,$B$6:$B2837,$B2837,$C$6:$C2837,"Crédit")-SUMIFS($E$6:$E2837,$B$6:$B2837,$B2837,$C$6:$C2837,"Remboursement"))</f>
      </c>
    </row>
    <row r="2838" spans="1:8" x14ac:dyDescent="0.25">
      <c r="A2838" s="18"/>
      <c r="B2838" s="12"/>
      <c r="C2838" s="12"/>
      <c r="D2838" s="12"/>
      <c r="E2838" s="13"/>
      <c r="F2838" s="18"/>
      <c r="G2838" s="12"/>
      <c r="H2838" s="14">
        <f>IF(OR($B2838="",$E2838=""),"",SUMIFS($E$6:$E2838,$B$6:$B2838,$B2838,$C$6:$C2838,"Crédit")-SUMIFS($E$6:$E2838,$B$6:$B2838,$B2838,$C$6:$C2838,"Remboursement"))</f>
      </c>
    </row>
    <row r="2839" spans="1:8" x14ac:dyDescent="0.25">
      <c r="A2839" s="18"/>
      <c r="B2839" s="12"/>
      <c r="C2839" s="12"/>
      <c r="D2839" s="12"/>
      <c r="E2839" s="13"/>
      <c r="F2839" s="18"/>
      <c r="G2839" s="12"/>
      <c r="H2839" s="14">
        <f>IF(OR($B2839="",$E2839=""),"",SUMIFS($E$6:$E2839,$B$6:$B2839,$B2839,$C$6:$C2839,"Crédit")-SUMIFS($E$6:$E2839,$B$6:$B2839,$B2839,$C$6:$C2839,"Remboursement"))</f>
      </c>
    </row>
    <row r="2840" spans="1:8" x14ac:dyDescent="0.25">
      <c r="A2840" s="18"/>
      <c r="B2840" s="12"/>
      <c r="C2840" s="12"/>
      <c r="D2840" s="12"/>
      <c r="E2840" s="13"/>
      <c r="F2840" s="18"/>
      <c r="G2840" s="12"/>
      <c r="H2840" s="14">
        <f>IF(OR($B2840="",$E2840=""),"",SUMIFS($E$6:$E2840,$B$6:$B2840,$B2840,$C$6:$C2840,"Crédit")-SUMIFS($E$6:$E2840,$B$6:$B2840,$B2840,$C$6:$C2840,"Remboursement"))</f>
      </c>
    </row>
    <row r="2841" spans="1:8" x14ac:dyDescent="0.25">
      <c r="A2841" s="18"/>
      <c r="B2841" s="12"/>
      <c r="C2841" s="12"/>
      <c r="D2841" s="12"/>
      <c r="E2841" s="13"/>
      <c r="F2841" s="18"/>
      <c r="G2841" s="12"/>
      <c r="H2841" s="14">
        <f>IF(OR($B2841="",$E2841=""),"",SUMIFS($E$6:$E2841,$B$6:$B2841,$B2841,$C$6:$C2841,"Crédit")-SUMIFS($E$6:$E2841,$B$6:$B2841,$B2841,$C$6:$C2841,"Remboursement"))</f>
      </c>
    </row>
    <row r="2842" spans="1:8" x14ac:dyDescent="0.25">
      <c r="A2842" s="18"/>
      <c r="B2842" s="12"/>
      <c r="C2842" s="12"/>
      <c r="D2842" s="12"/>
      <c r="E2842" s="13"/>
      <c r="F2842" s="18"/>
      <c r="G2842" s="12"/>
      <c r="H2842" s="14">
        <f>IF(OR($B2842="",$E2842=""),"",SUMIFS($E$6:$E2842,$B$6:$B2842,$B2842,$C$6:$C2842,"Crédit")-SUMIFS($E$6:$E2842,$B$6:$B2842,$B2842,$C$6:$C2842,"Remboursement"))</f>
      </c>
    </row>
    <row r="2843" spans="1:8" x14ac:dyDescent="0.25">
      <c r="A2843" s="18"/>
      <c r="B2843" s="12"/>
      <c r="C2843" s="12"/>
      <c r="D2843" s="12"/>
      <c r="E2843" s="13"/>
      <c r="F2843" s="18"/>
      <c r="G2843" s="12"/>
      <c r="H2843" s="14">
        <f>IF(OR($B2843="",$E2843=""),"",SUMIFS($E$6:$E2843,$B$6:$B2843,$B2843,$C$6:$C2843,"Crédit")-SUMIFS($E$6:$E2843,$B$6:$B2843,$B2843,$C$6:$C2843,"Remboursement"))</f>
      </c>
    </row>
    <row r="2844" spans="1:8" x14ac:dyDescent="0.25">
      <c r="A2844" s="18"/>
      <c r="B2844" s="12"/>
      <c r="C2844" s="12"/>
      <c r="D2844" s="12"/>
      <c r="E2844" s="13"/>
      <c r="F2844" s="18"/>
      <c r="G2844" s="12"/>
      <c r="H2844" s="14">
        <f>IF(OR($B2844="",$E2844=""),"",SUMIFS($E$6:$E2844,$B$6:$B2844,$B2844,$C$6:$C2844,"Crédit")-SUMIFS($E$6:$E2844,$B$6:$B2844,$B2844,$C$6:$C2844,"Remboursement"))</f>
      </c>
    </row>
    <row r="2845" spans="1:8" x14ac:dyDescent="0.25">
      <c r="A2845" s="18"/>
      <c r="B2845" s="12"/>
      <c r="C2845" s="12"/>
      <c r="D2845" s="12"/>
      <c r="E2845" s="13"/>
      <c r="F2845" s="18"/>
      <c r="G2845" s="12"/>
      <c r="H2845" s="14">
        <f>IF(OR($B2845="",$E2845=""),"",SUMIFS($E$6:$E2845,$B$6:$B2845,$B2845,$C$6:$C2845,"Crédit")-SUMIFS($E$6:$E2845,$B$6:$B2845,$B2845,$C$6:$C2845,"Remboursement"))</f>
      </c>
    </row>
    <row r="2846" spans="1:8" x14ac:dyDescent="0.25">
      <c r="A2846" s="18"/>
      <c r="B2846" s="12"/>
      <c r="C2846" s="12"/>
      <c r="D2846" s="12"/>
      <c r="E2846" s="13"/>
      <c r="F2846" s="18"/>
      <c r="G2846" s="12"/>
      <c r="H2846" s="14">
        <f>IF(OR($B2846="",$E2846=""),"",SUMIFS($E$6:$E2846,$B$6:$B2846,$B2846,$C$6:$C2846,"Crédit")-SUMIFS($E$6:$E2846,$B$6:$B2846,$B2846,$C$6:$C2846,"Remboursement"))</f>
      </c>
    </row>
    <row r="2847" spans="1:8" x14ac:dyDescent="0.25">
      <c r="A2847" s="18"/>
      <c r="B2847" s="12"/>
      <c r="C2847" s="12"/>
      <c r="D2847" s="12"/>
      <c r="E2847" s="13"/>
      <c r="F2847" s="18"/>
      <c r="G2847" s="12"/>
      <c r="H2847" s="14">
        <f>IF(OR($B2847="",$E2847=""),"",SUMIFS($E$6:$E2847,$B$6:$B2847,$B2847,$C$6:$C2847,"Crédit")-SUMIFS($E$6:$E2847,$B$6:$B2847,$B2847,$C$6:$C2847,"Remboursement"))</f>
      </c>
    </row>
    <row r="2848" spans="1:8" x14ac:dyDescent="0.25">
      <c r="A2848" s="18"/>
      <c r="B2848" s="12"/>
      <c r="C2848" s="12"/>
      <c r="D2848" s="12"/>
      <c r="E2848" s="13"/>
      <c r="F2848" s="18"/>
      <c r="G2848" s="12"/>
      <c r="H2848" s="14">
        <f>IF(OR($B2848="",$E2848=""),"",SUMIFS($E$6:$E2848,$B$6:$B2848,$B2848,$C$6:$C2848,"Crédit")-SUMIFS($E$6:$E2848,$B$6:$B2848,$B2848,$C$6:$C2848,"Remboursement"))</f>
      </c>
    </row>
    <row r="2849" spans="1:8" x14ac:dyDescent="0.25">
      <c r="A2849" s="18"/>
      <c r="B2849" s="12"/>
      <c r="C2849" s="12"/>
      <c r="D2849" s="12"/>
      <c r="E2849" s="13"/>
      <c r="F2849" s="18"/>
      <c r="G2849" s="12"/>
      <c r="H2849" s="14">
        <f>IF(OR($B2849="",$E2849=""),"",SUMIFS($E$6:$E2849,$B$6:$B2849,$B2849,$C$6:$C2849,"Crédit")-SUMIFS($E$6:$E2849,$B$6:$B2849,$B2849,$C$6:$C2849,"Remboursement"))</f>
      </c>
    </row>
    <row r="2850" spans="1:8" x14ac:dyDescent="0.25">
      <c r="A2850" s="18"/>
      <c r="B2850" s="12"/>
      <c r="C2850" s="12"/>
      <c r="D2850" s="12"/>
      <c r="E2850" s="13"/>
      <c r="F2850" s="18"/>
      <c r="G2850" s="12"/>
      <c r="H2850" s="14">
        <f>IF(OR($B2850="",$E2850=""),"",SUMIFS($E$6:$E2850,$B$6:$B2850,$B2850,$C$6:$C2850,"Crédit")-SUMIFS($E$6:$E2850,$B$6:$B2850,$B2850,$C$6:$C2850,"Remboursement"))</f>
      </c>
    </row>
    <row r="2851" spans="1:8" x14ac:dyDescent="0.25">
      <c r="A2851" s="18"/>
      <c r="B2851" s="12"/>
      <c r="C2851" s="12"/>
      <c r="D2851" s="12"/>
      <c r="E2851" s="13"/>
      <c r="F2851" s="18"/>
      <c r="G2851" s="12"/>
      <c r="H2851" s="14">
        <f>IF(OR($B2851="",$E2851=""),"",SUMIFS($E$6:$E2851,$B$6:$B2851,$B2851,$C$6:$C2851,"Crédit")-SUMIFS($E$6:$E2851,$B$6:$B2851,$B2851,$C$6:$C2851,"Remboursement"))</f>
      </c>
    </row>
    <row r="2852" spans="1:8" x14ac:dyDescent="0.25">
      <c r="A2852" s="18"/>
      <c r="B2852" s="12"/>
      <c r="C2852" s="12"/>
      <c r="D2852" s="12"/>
      <c r="E2852" s="13"/>
      <c r="F2852" s="18"/>
      <c r="G2852" s="12"/>
      <c r="H2852" s="14">
        <f>IF(OR($B2852="",$E2852=""),"",SUMIFS($E$6:$E2852,$B$6:$B2852,$B2852,$C$6:$C2852,"Crédit")-SUMIFS($E$6:$E2852,$B$6:$B2852,$B2852,$C$6:$C2852,"Remboursement"))</f>
      </c>
    </row>
    <row r="2853" spans="1:8" x14ac:dyDescent="0.25">
      <c r="A2853" s="18"/>
      <c r="B2853" s="12"/>
      <c r="C2853" s="12"/>
      <c r="D2853" s="12"/>
      <c r="E2853" s="13"/>
      <c r="F2853" s="18"/>
      <c r="G2853" s="12"/>
      <c r="H2853" s="14">
        <f>IF(OR($B2853="",$E2853=""),"",SUMIFS($E$6:$E2853,$B$6:$B2853,$B2853,$C$6:$C2853,"Crédit")-SUMIFS($E$6:$E2853,$B$6:$B2853,$B2853,$C$6:$C2853,"Remboursement"))</f>
      </c>
    </row>
    <row r="2854" spans="1:8" x14ac:dyDescent="0.25">
      <c r="A2854" s="18"/>
      <c r="B2854" s="12"/>
      <c r="C2854" s="12"/>
      <c r="D2854" s="12"/>
      <c r="E2854" s="13"/>
      <c r="F2854" s="18"/>
      <c r="G2854" s="12"/>
      <c r="H2854" s="14">
        <f>IF(OR($B2854="",$E2854=""),"",SUMIFS($E$6:$E2854,$B$6:$B2854,$B2854,$C$6:$C2854,"Crédit")-SUMIFS($E$6:$E2854,$B$6:$B2854,$B2854,$C$6:$C2854,"Remboursement"))</f>
      </c>
    </row>
    <row r="2855" spans="1:8" x14ac:dyDescent="0.25">
      <c r="A2855" s="18"/>
      <c r="B2855" s="12"/>
      <c r="C2855" s="12"/>
      <c r="D2855" s="12"/>
      <c r="E2855" s="13"/>
      <c r="F2855" s="18"/>
      <c r="G2855" s="12"/>
      <c r="H2855" s="14">
        <f>IF(OR($B2855="",$E2855=""),"",SUMIFS($E$6:$E2855,$B$6:$B2855,$B2855,$C$6:$C2855,"Crédit")-SUMIFS($E$6:$E2855,$B$6:$B2855,$B2855,$C$6:$C2855,"Remboursement"))</f>
      </c>
    </row>
    <row r="2856" spans="1:8" x14ac:dyDescent="0.25">
      <c r="A2856" s="18"/>
      <c r="B2856" s="12"/>
      <c r="C2856" s="12"/>
      <c r="D2856" s="12"/>
      <c r="E2856" s="13"/>
      <c r="F2856" s="18"/>
      <c r="G2856" s="12"/>
      <c r="H2856" s="14">
        <f>IF(OR($B2856="",$E2856=""),"",SUMIFS($E$6:$E2856,$B$6:$B2856,$B2856,$C$6:$C2856,"Crédit")-SUMIFS($E$6:$E2856,$B$6:$B2856,$B2856,$C$6:$C2856,"Remboursement"))</f>
      </c>
    </row>
    <row r="2857" spans="1:8" x14ac:dyDescent="0.25">
      <c r="A2857" s="18"/>
      <c r="B2857" s="12"/>
      <c r="C2857" s="12"/>
      <c r="D2857" s="12"/>
      <c r="E2857" s="13"/>
      <c r="F2857" s="18"/>
      <c r="G2857" s="12"/>
      <c r="H2857" s="14">
        <f>IF(OR($B2857="",$E2857=""),"",SUMIFS($E$6:$E2857,$B$6:$B2857,$B2857,$C$6:$C2857,"Crédit")-SUMIFS($E$6:$E2857,$B$6:$B2857,$B2857,$C$6:$C2857,"Remboursement"))</f>
      </c>
    </row>
    <row r="2858" spans="1:8" x14ac:dyDescent="0.25">
      <c r="A2858" s="18"/>
      <c r="B2858" s="12"/>
      <c r="C2858" s="12"/>
      <c r="D2858" s="12"/>
      <c r="E2858" s="13"/>
      <c r="F2858" s="18"/>
      <c r="G2858" s="12"/>
      <c r="H2858" s="14">
        <f>IF(OR($B2858="",$E2858=""),"",SUMIFS($E$6:$E2858,$B$6:$B2858,$B2858,$C$6:$C2858,"Crédit")-SUMIFS($E$6:$E2858,$B$6:$B2858,$B2858,$C$6:$C2858,"Remboursement"))</f>
      </c>
    </row>
    <row r="2859" spans="1:8" x14ac:dyDescent="0.25">
      <c r="A2859" s="18"/>
      <c r="B2859" s="12"/>
      <c r="C2859" s="12"/>
      <c r="D2859" s="12"/>
      <c r="E2859" s="13"/>
      <c r="F2859" s="18"/>
      <c r="G2859" s="12"/>
      <c r="H2859" s="14">
        <f>IF(OR($B2859="",$E2859=""),"",SUMIFS($E$6:$E2859,$B$6:$B2859,$B2859,$C$6:$C2859,"Crédit")-SUMIFS($E$6:$E2859,$B$6:$B2859,$B2859,$C$6:$C2859,"Remboursement"))</f>
      </c>
    </row>
    <row r="2860" spans="1:8" x14ac:dyDescent="0.25">
      <c r="A2860" s="18"/>
      <c r="B2860" s="12"/>
      <c r="C2860" s="12"/>
      <c r="D2860" s="12"/>
      <c r="E2860" s="13"/>
      <c r="F2860" s="18"/>
      <c r="G2860" s="12"/>
      <c r="H2860" s="14">
        <f>IF(OR($B2860="",$E2860=""),"",SUMIFS($E$6:$E2860,$B$6:$B2860,$B2860,$C$6:$C2860,"Crédit")-SUMIFS($E$6:$E2860,$B$6:$B2860,$B2860,$C$6:$C2860,"Remboursement"))</f>
      </c>
    </row>
    <row r="2861" spans="1:8" x14ac:dyDescent="0.25">
      <c r="A2861" s="18"/>
      <c r="B2861" s="12"/>
      <c r="C2861" s="12"/>
      <c r="D2861" s="12"/>
      <c r="E2861" s="13"/>
      <c r="F2861" s="18"/>
      <c r="G2861" s="12"/>
      <c r="H2861" s="14">
        <f>IF(OR($B2861="",$E2861=""),"",SUMIFS($E$6:$E2861,$B$6:$B2861,$B2861,$C$6:$C2861,"Crédit")-SUMIFS($E$6:$E2861,$B$6:$B2861,$B2861,$C$6:$C2861,"Remboursement"))</f>
      </c>
    </row>
    <row r="2862" spans="1:8" x14ac:dyDescent="0.25">
      <c r="A2862" s="18"/>
      <c r="B2862" s="12"/>
      <c r="C2862" s="12"/>
      <c r="D2862" s="12"/>
      <c r="E2862" s="13"/>
      <c r="F2862" s="18"/>
      <c r="G2862" s="12"/>
      <c r="H2862" s="14">
        <f>IF(OR($B2862="",$E2862=""),"",SUMIFS($E$6:$E2862,$B$6:$B2862,$B2862,$C$6:$C2862,"Crédit")-SUMIFS($E$6:$E2862,$B$6:$B2862,$B2862,$C$6:$C2862,"Remboursement"))</f>
      </c>
    </row>
    <row r="2863" spans="1:8" x14ac:dyDescent="0.25">
      <c r="A2863" s="18"/>
      <c r="B2863" s="12"/>
      <c r="C2863" s="12"/>
      <c r="D2863" s="12"/>
      <c r="E2863" s="13"/>
      <c r="F2863" s="18"/>
      <c r="G2863" s="12"/>
      <c r="H2863" s="14">
        <f>IF(OR($B2863="",$E2863=""),"",SUMIFS($E$6:$E2863,$B$6:$B2863,$B2863,$C$6:$C2863,"Crédit")-SUMIFS($E$6:$E2863,$B$6:$B2863,$B2863,$C$6:$C2863,"Remboursement"))</f>
      </c>
    </row>
    <row r="2864" spans="1:8" x14ac:dyDescent="0.25">
      <c r="A2864" s="18"/>
      <c r="B2864" s="12"/>
      <c r="C2864" s="12"/>
      <c r="D2864" s="12"/>
      <c r="E2864" s="13"/>
      <c r="F2864" s="18"/>
      <c r="G2864" s="12"/>
      <c r="H2864" s="14">
        <f>IF(OR($B2864="",$E2864=""),"",SUMIFS($E$6:$E2864,$B$6:$B2864,$B2864,$C$6:$C2864,"Crédit")-SUMIFS($E$6:$E2864,$B$6:$B2864,$B2864,$C$6:$C2864,"Remboursement"))</f>
      </c>
    </row>
    <row r="2865" spans="1:8" x14ac:dyDescent="0.25">
      <c r="A2865" s="18"/>
      <c r="B2865" s="12"/>
      <c r="C2865" s="12"/>
      <c r="D2865" s="12"/>
      <c r="E2865" s="13"/>
      <c r="F2865" s="18"/>
      <c r="G2865" s="12"/>
      <c r="H2865" s="14">
        <f>IF(OR($B2865="",$E2865=""),"",SUMIFS($E$6:$E2865,$B$6:$B2865,$B2865,$C$6:$C2865,"Crédit")-SUMIFS($E$6:$E2865,$B$6:$B2865,$B2865,$C$6:$C2865,"Remboursement"))</f>
      </c>
    </row>
    <row r="2866" spans="1:8" x14ac:dyDescent="0.25">
      <c r="A2866" s="18"/>
      <c r="B2866" s="12"/>
      <c r="C2866" s="12"/>
      <c r="D2866" s="12"/>
      <c r="E2866" s="13"/>
      <c r="F2866" s="18"/>
      <c r="G2866" s="12"/>
      <c r="H2866" s="14">
        <f>IF(OR($B2866="",$E2866=""),"",SUMIFS($E$6:$E2866,$B$6:$B2866,$B2866,$C$6:$C2866,"Crédit")-SUMIFS($E$6:$E2866,$B$6:$B2866,$B2866,$C$6:$C2866,"Remboursement"))</f>
      </c>
    </row>
    <row r="2867" spans="1:8" x14ac:dyDescent="0.25">
      <c r="A2867" s="18"/>
      <c r="B2867" s="12"/>
      <c r="C2867" s="12"/>
      <c r="D2867" s="12"/>
      <c r="E2867" s="13"/>
      <c r="F2867" s="18"/>
      <c r="G2867" s="12"/>
      <c r="H2867" s="14">
        <f>IF(OR($B2867="",$E2867=""),"",SUMIFS($E$6:$E2867,$B$6:$B2867,$B2867,$C$6:$C2867,"Crédit")-SUMIFS($E$6:$E2867,$B$6:$B2867,$B2867,$C$6:$C2867,"Remboursement"))</f>
      </c>
    </row>
    <row r="2868" spans="1:8" x14ac:dyDescent="0.25">
      <c r="A2868" s="18"/>
      <c r="B2868" s="12"/>
      <c r="C2868" s="12"/>
      <c r="D2868" s="12"/>
      <c r="E2868" s="13"/>
      <c r="F2868" s="18"/>
      <c r="G2868" s="12"/>
      <c r="H2868" s="14">
        <f>IF(OR($B2868="",$E2868=""),"",SUMIFS($E$6:$E2868,$B$6:$B2868,$B2868,$C$6:$C2868,"Crédit")-SUMIFS($E$6:$E2868,$B$6:$B2868,$B2868,$C$6:$C2868,"Remboursement"))</f>
      </c>
    </row>
    <row r="2869" spans="1:8" x14ac:dyDescent="0.25">
      <c r="A2869" s="18"/>
      <c r="B2869" s="12"/>
      <c r="C2869" s="12"/>
      <c r="D2869" s="12"/>
      <c r="E2869" s="13"/>
      <c r="F2869" s="18"/>
      <c r="G2869" s="12"/>
      <c r="H2869" s="14">
        <f>IF(OR($B2869="",$E2869=""),"",SUMIFS($E$6:$E2869,$B$6:$B2869,$B2869,$C$6:$C2869,"Crédit")-SUMIFS($E$6:$E2869,$B$6:$B2869,$B2869,$C$6:$C2869,"Remboursement"))</f>
      </c>
    </row>
    <row r="2870" spans="1:8" x14ac:dyDescent="0.25">
      <c r="A2870" s="18"/>
      <c r="B2870" s="12"/>
      <c r="C2870" s="12"/>
      <c r="D2870" s="12"/>
      <c r="E2870" s="13"/>
      <c r="F2870" s="18"/>
      <c r="G2870" s="12"/>
      <c r="H2870" s="14">
        <f>IF(OR($B2870="",$E2870=""),"",SUMIFS($E$6:$E2870,$B$6:$B2870,$B2870,$C$6:$C2870,"Crédit")-SUMIFS($E$6:$E2870,$B$6:$B2870,$B2870,$C$6:$C2870,"Remboursement"))</f>
      </c>
    </row>
    <row r="2871" spans="1:8" x14ac:dyDescent="0.25">
      <c r="A2871" s="18"/>
      <c r="B2871" s="12"/>
      <c r="C2871" s="12"/>
      <c r="D2871" s="12"/>
      <c r="E2871" s="13"/>
      <c r="F2871" s="18"/>
      <c r="G2871" s="12"/>
      <c r="H2871" s="14">
        <f>IF(OR($B2871="",$E2871=""),"",SUMIFS($E$6:$E2871,$B$6:$B2871,$B2871,$C$6:$C2871,"Crédit")-SUMIFS($E$6:$E2871,$B$6:$B2871,$B2871,$C$6:$C2871,"Remboursement"))</f>
      </c>
    </row>
    <row r="2872" spans="1:8" x14ac:dyDescent="0.25">
      <c r="A2872" s="18"/>
      <c r="B2872" s="12"/>
      <c r="C2872" s="12"/>
      <c r="D2872" s="12"/>
      <c r="E2872" s="13"/>
      <c r="F2872" s="18"/>
      <c r="G2872" s="12"/>
      <c r="H2872" s="14">
        <f>IF(OR($B2872="",$E2872=""),"",SUMIFS($E$6:$E2872,$B$6:$B2872,$B2872,$C$6:$C2872,"Crédit")-SUMIFS($E$6:$E2872,$B$6:$B2872,$B2872,$C$6:$C2872,"Remboursement"))</f>
      </c>
    </row>
    <row r="2873" spans="1:8" x14ac:dyDescent="0.25">
      <c r="A2873" s="18"/>
      <c r="B2873" s="12"/>
      <c r="C2873" s="12"/>
      <c r="D2873" s="12"/>
      <c r="E2873" s="13"/>
      <c r="F2873" s="18"/>
      <c r="G2873" s="12"/>
      <c r="H2873" s="14">
        <f>IF(OR($B2873="",$E2873=""),"",SUMIFS($E$6:$E2873,$B$6:$B2873,$B2873,$C$6:$C2873,"Crédit")-SUMIFS($E$6:$E2873,$B$6:$B2873,$B2873,$C$6:$C2873,"Remboursement"))</f>
      </c>
    </row>
    <row r="2874" spans="1:8" x14ac:dyDescent="0.25">
      <c r="A2874" s="18"/>
      <c r="B2874" s="12"/>
      <c r="C2874" s="12"/>
      <c r="D2874" s="12"/>
      <c r="E2874" s="13"/>
      <c r="F2874" s="18"/>
      <c r="G2874" s="12"/>
      <c r="H2874" s="14">
        <f>IF(OR($B2874="",$E2874=""),"",SUMIFS($E$6:$E2874,$B$6:$B2874,$B2874,$C$6:$C2874,"Crédit")-SUMIFS($E$6:$E2874,$B$6:$B2874,$B2874,$C$6:$C2874,"Remboursement"))</f>
      </c>
    </row>
    <row r="2875" spans="1:8" x14ac:dyDescent="0.25">
      <c r="A2875" s="18"/>
      <c r="B2875" s="12"/>
      <c r="C2875" s="12"/>
      <c r="D2875" s="12"/>
      <c r="E2875" s="13"/>
      <c r="F2875" s="18"/>
      <c r="G2875" s="12"/>
      <c r="H2875" s="14">
        <f>IF(OR($B2875="",$E2875=""),"",SUMIFS($E$6:$E2875,$B$6:$B2875,$B2875,$C$6:$C2875,"Crédit")-SUMIFS($E$6:$E2875,$B$6:$B2875,$B2875,$C$6:$C2875,"Remboursement"))</f>
      </c>
    </row>
    <row r="2876" spans="1:8" x14ac:dyDescent="0.25">
      <c r="A2876" s="18"/>
      <c r="B2876" s="12"/>
      <c r="C2876" s="12"/>
      <c r="D2876" s="12"/>
      <c r="E2876" s="13"/>
      <c r="F2876" s="18"/>
      <c r="G2876" s="12"/>
      <c r="H2876" s="14">
        <f>IF(OR($B2876="",$E2876=""),"",SUMIFS($E$6:$E2876,$B$6:$B2876,$B2876,$C$6:$C2876,"Crédit")-SUMIFS($E$6:$E2876,$B$6:$B2876,$B2876,$C$6:$C2876,"Remboursement"))</f>
      </c>
    </row>
    <row r="2877" spans="1:8" x14ac:dyDescent="0.25">
      <c r="A2877" s="18"/>
      <c r="B2877" s="12"/>
      <c r="C2877" s="12"/>
      <c r="D2877" s="12"/>
      <c r="E2877" s="13"/>
      <c r="F2877" s="18"/>
      <c r="G2877" s="12"/>
      <c r="H2877" s="14">
        <f>IF(OR($B2877="",$E2877=""),"",SUMIFS($E$6:$E2877,$B$6:$B2877,$B2877,$C$6:$C2877,"Crédit")-SUMIFS($E$6:$E2877,$B$6:$B2877,$B2877,$C$6:$C2877,"Remboursement"))</f>
      </c>
    </row>
    <row r="2878" spans="1:8" x14ac:dyDescent="0.25">
      <c r="A2878" s="18"/>
      <c r="B2878" s="12"/>
      <c r="C2878" s="12"/>
      <c r="D2878" s="12"/>
      <c r="E2878" s="13"/>
      <c r="F2878" s="18"/>
      <c r="G2878" s="12"/>
      <c r="H2878" s="14">
        <f>IF(OR($B2878="",$E2878=""),"",SUMIFS($E$6:$E2878,$B$6:$B2878,$B2878,$C$6:$C2878,"Crédit")-SUMIFS($E$6:$E2878,$B$6:$B2878,$B2878,$C$6:$C2878,"Remboursement"))</f>
      </c>
    </row>
    <row r="2879" spans="1:8" x14ac:dyDescent="0.25">
      <c r="A2879" s="18"/>
      <c r="B2879" s="12"/>
      <c r="C2879" s="12"/>
      <c r="D2879" s="12"/>
      <c r="E2879" s="13"/>
      <c r="F2879" s="18"/>
      <c r="G2879" s="12"/>
      <c r="H2879" s="14">
        <f>IF(OR($B2879="",$E2879=""),"",SUMIFS($E$6:$E2879,$B$6:$B2879,$B2879,$C$6:$C2879,"Crédit")-SUMIFS($E$6:$E2879,$B$6:$B2879,$B2879,$C$6:$C2879,"Remboursement"))</f>
      </c>
    </row>
    <row r="2880" spans="1:8" x14ac:dyDescent="0.25">
      <c r="A2880" s="18"/>
      <c r="B2880" s="12"/>
      <c r="C2880" s="12"/>
      <c r="D2880" s="12"/>
      <c r="E2880" s="13"/>
      <c r="F2880" s="18"/>
      <c r="G2880" s="12"/>
      <c r="H2880" s="14">
        <f>IF(OR($B2880="",$E2880=""),"",SUMIFS($E$6:$E2880,$B$6:$B2880,$B2880,$C$6:$C2880,"Crédit")-SUMIFS($E$6:$E2880,$B$6:$B2880,$B2880,$C$6:$C2880,"Remboursement"))</f>
      </c>
    </row>
    <row r="2881" spans="1:8" x14ac:dyDescent="0.25">
      <c r="A2881" s="18"/>
      <c r="B2881" s="12"/>
      <c r="C2881" s="12"/>
      <c r="D2881" s="12"/>
      <c r="E2881" s="13"/>
      <c r="F2881" s="18"/>
      <c r="G2881" s="12"/>
      <c r="H2881" s="14">
        <f>IF(OR($B2881="",$E2881=""),"",SUMIFS($E$6:$E2881,$B$6:$B2881,$B2881,$C$6:$C2881,"Crédit")-SUMIFS($E$6:$E2881,$B$6:$B2881,$B2881,$C$6:$C2881,"Remboursement"))</f>
      </c>
    </row>
    <row r="2882" spans="1:8" x14ac:dyDescent="0.25">
      <c r="A2882" s="18"/>
      <c r="B2882" s="12"/>
      <c r="C2882" s="12"/>
      <c r="D2882" s="12"/>
      <c r="E2882" s="13"/>
      <c r="F2882" s="18"/>
      <c r="G2882" s="12"/>
      <c r="H2882" s="14">
        <f>IF(OR($B2882="",$E2882=""),"",SUMIFS($E$6:$E2882,$B$6:$B2882,$B2882,$C$6:$C2882,"Crédit")-SUMIFS($E$6:$E2882,$B$6:$B2882,$B2882,$C$6:$C2882,"Remboursement"))</f>
      </c>
    </row>
    <row r="2883" spans="1:8" x14ac:dyDescent="0.25">
      <c r="A2883" s="18"/>
      <c r="B2883" s="12"/>
      <c r="C2883" s="12"/>
      <c r="D2883" s="12"/>
      <c r="E2883" s="13"/>
      <c r="F2883" s="18"/>
      <c r="G2883" s="12"/>
      <c r="H2883" s="14">
        <f>IF(OR($B2883="",$E2883=""),"",SUMIFS($E$6:$E2883,$B$6:$B2883,$B2883,$C$6:$C2883,"Crédit")-SUMIFS($E$6:$E2883,$B$6:$B2883,$B2883,$C$6:$C2883,"Remboursement"))</f>
      </c>
    </row>
    <row r="2884" spans="1:8" x14ac:dyDescent="0.25">
      <c r="A2884" s="18"/>
      <c r="B2884" s="12"/>
      <c r="C2884" s="12"/>
      <c r="D2884" s="12"/>
      <c r="E2884" s="13"/>
      <c r="F2884" s="18"/>
      <c r="G2884" s="12"/>
      <c r="H2884" s="14">
        <f>IF(OR($B2884="",$E2884=""),"",SUMIFS($E$6:$E2884,$B$6:$B2884,$B2884,$C$6:$C2884,"Crédit")-SUMIFS($E$6:$E2884,$B$6:$B2884,$B2884,$C$6:$C2884,"Remboursement"))</f>
      </c>
    </row>
    <row r="2885" spans="1:8" x14ac:dyDescent="0.25">
      <c r="A2885" s="18"/>
      <c r="B2885" s="12"/>
      <c r="C2885" s="12"/>
      <c r="D2885" s="12"/>
      <c r="E2885" s="13"/>
      <c r="F2885" s="18"/>
      <c r="G2885" s="12"/>
      <c r="H2885" s="14">
        <f>IF(OR($B2885="",$E2885=""),"",SUMIFS($E$6:$E2885,$B$6:$B2885,$B2885,$C$6:$C2885,"Crédit")-SUMIFS($E$6:$E2885,$B$6:$B2885,$B2885,$C$6:$C2885,"Remboursement"))</f>
      </c>
    </row>
    <row r="2886" spans="1:8" x14ac:dyDescent="0.25">
      <c r="A2886" s="18"/>
      <c r="B2886" s="12"/>
      <c r="C2886" s="12"/>
      <c r="D2886" s="12"/>
      <c r="E2886" s="13"/>
      <c r="F2886" s="18"/>
      <c r="G2886" s="12"/>
      <c r="H2886" s="14">
        <f>IF(OR($B2886="",$E2886=""),"",SUMIFS($E$6:$E2886,$B$6:$B2886,$B2886,$C$6:$C2886,"Crédit")-SUMIFS($E$6:$E2886,$B$6:$B2886,$B2886,$C$6:$C2886,"Remboursement"))</f>
      </c>
    </row>
    <row r="2887" spans="1:8" x14ac:dyDescent="0.25">
      <c r="A2887" s="18"/>
      <c r="B2887" s="12"/>
      <c r="C2887" s="12"/>
      <c r="D2887" s="12"/>
      <c r="E2887" s="13"/>
      <c r="F2887" s="18"/>
      <c r="G2887" s="12"/>
      <c r="H2887" s="14">
        <f>IF(OR($B2887="",$E2887=""),"",SUMIFS($E$6:$E2887,$B$6:$B2887,$B2887,$C$6:$C2887,"Crédit")-SUMIFS($E$6:$E2887,$B$6:$B2887,$B2887,$C$6:$C2887,"Remboursement"))</f>
      </c>
    </row>
    <row r="2888" spans="1:8" x14ac:dyDescent="0.25">
      <c r="A2888" s="18"/>
      <c r="B2888" s="12"/>
      <c r="C2888" s="12"/>
      <c r="D2888" s="12"/>
      <c r="E2888" s="13"/>
      <c r="F2888" s="18"/>
      <c r="G2888" s="12"/>
      <c r="H2888" s="14">
        <f>IF(OR($B2888="",$E2888=""),"",SUMIFS($E$6:$E2888,$B$6:$B2888,$B2888,$C$6:$C2888,"Crédit")-SUMIFS($E$6:$E2888,$B$6:$B2888,$B2888,$C$6:$C2888,"Remboursement"))</f>
      </c>
    </row>
    <row r="2889" spans="1:8" x14ac:dyDescent="0.25">
      <c r="A2889" s="18"/>
      <c r="B2889" s="12"/>
      <c r="C2889" s="12"/>
      <c r="D2889" s="12"/>
      <c r="E2889" s="13"/>
      <c r="F2889" s="18"/>
      <c r="G2889" s="12"/>
      <c r="H2889" s="14">
        <f>IF(OR($B2889="",$E2889=""),"",SUMIFS($E$6:$E2889,$B$6:$B2889,$B2889,$C$6:$C2889,"Crédit")-SUMIFS($E$6:$E2889,$B$6:$B2889,$B2889,$C$6:$C2889,"Remboursement"))</f>
      </c>
    </row>
    <row r="2890" spans="1:8" x14ac:dyDescent="0.25">
      <c r="A2890" s="18"/>
      <c r="B2890" s="12"/>
      <c r="C2890" s="12"/>
      <c r="D2890" s="12"/>
      <c r="E2890" s="13"/>
      <c r="F2890" s="18"/>
      <c r="G2890" s="12"/>
      <c r="H2890" s="14">
        <f>IF(OR($B2890="",$E2890=""),"",SUMIFS($E$6:$E2890,$B$6:$B2890,$B2890,$C$6:$C2890,"Crédit")-SUMIFS($E$6:$E2890,$B$6:$B2890,$B2890,$C$6:$C2890,"Remboursement"))</f>
      </c>
    </row>
    <row r="2891" spans="1:8" x14ac:dyDescent="0.25">
      <c r="A2891" s="18"/>
      <c r="B2891" s="12"/>
      <c r="C2891" s="12"/>
      <c r="D2891" s="12"/>
      <c r="E2891" s="13"/>
      <c r="F2891" s="18"/>
      <c r="G2891" s="12"/>
      <c r="H2891" s="14">
        <f>IF(OR($B2891="",$E2891=""),"",SUMIFS($E$6:$E2891,$B$6:$B2891,$B2891,$C$6:$C2891,"Crédit")-SUMIFS($E$6:$E2891,$B$6:$B2891,$B2891,$C$6:$C2891,"Remboursement"))</f>
      </c>
    </row>
    <row r="2892" spans="1:8" x14ac:dyDescent="0.25">
      <c r="A2892" s="18"/>
      <c r="B2892" s="12"/>
      <c r="C2892" s="12"/>
      <c r="D2892" s="12"/>
      <c r="E2892" s="13"/>
      <c r="F2892" s="18"/>
      <c r="G2892" s="12"/>
      <c r="H2892" s="14">
        <f>IF(OR($B2892="",$E2892=""),"",SUMIFS($E$6:$E2892,$B$6:$B2892,$B2892,$C$6:$C2892,"Crédit")-SUMIFS($E$6:$E2892,$B$6:$B2892,$B2892,$C$6:$C2892,"Remboursement"))</f>
      </c>
    </row>
    <row r="2893" spans="1:8" x14ac:dyDescent="0.25">
      <c r="A2893" s="18"/>
      <c r="B2893" s="12"/>
      <c r="C2893" s="12"/>
      <c r="D2893" s="12"/>
      <c r="E2893" s="13"/>
      <c r="F2893" s="18"/>
      <c r="G2893" s="12"/>
      <c r="H2893" s="14">
        <f>IF(OR($B2893="",$E2893=""),"",SUMIFS($E$6:$E2893,$B$6:$B2893,$B2893,$C$6:$C2893,"Crédit")-SUMIFS($E$6:$E2893,$B$6:$B2893,$B2893,$C$6:$C2893,"Remboursement"))</f>
      </c>
    </row>
    <row r="2894" spans="1:8" x14ac:dyDescent="0.25">
      <c r="A2894" s="18"/>
      <c r="B2894" s="12"/>
      <c r="C2894" s="12"/>
      <c r="D2894" s="12"/>
      <c r="E2894" s="13"/>
      <c r="F2894" s="18"/>
      <c r="G2894" s="12"/>
      <c r="H2894" s="14">
        <f>IF(OR($B2894="",$E2894=""),"",SUMIFS($E$6:$E2894,$B$6:$B2894,$B2894,$C$6:$C2894,"Crédit")-SUMIFS($E$6:$E2894,$B$6:$B2894,$B2894,$C$6:$C2894,"Remboursement"))</f>
      </c>
    </row>
    <row r="2895" spans="1:8" x14ac:dyDescent="0.25">
      <c r="A2895" s="18"/>
      <c r="B2895" s="12"/>
      <c r="C2895" s="12"/>
      <c r="D2895" s="12"/>
      <c r="E2895" s="13"/>
      <c r="F2895" s="18"/>
      <c r="G2895" s="12"/>
      <c r="H2895" s="14">
        <f>IF(OR($B2895="",$E2895=""),"",SUMIFS($E$6:$E2895,$B$6:$B2895,$B2895,$C$6:$C2895,"Crédit")-SUMIFS($E$6:$E2895,$B$6:$B2895,$B2895,$C$6:$C2895,"Remboursement"))</f>
      </c>
    </row>
    <row r="2896" spans="1:8" x14ac:dyDescent="0.25">
      <c r="A2896" s="18"/>
      <c r="B2896" s="12"/>
      <c r="C2896" s="12"/>
      <c r="D2896" s="12"/>
      <c r="E2896" s="13"/>
      <c r="F2896" s="18"/>
      <c r="G2896" s="12"/>
      <c r="H2896" s="14">
        <f>IF(OR($B2896="",$E2896=""),"",SUMIFS($E$6:$E2896,$B$6:$B2896,$B2896,$C$6:$C2896,"Crédit")-SUMIFS($E$6:$E2896,$B$6:$B2896,$B2896,$C$6:$C2896,"Remboursement"))</f>
      </c>
    </row>
    <row r="2897" spans="1:8" x14ac:dyDescent="0.25">
      <c r="A2897" s="18"/>
      <c r="B2897" s="12"/>
      <c r="C2897" s="12"/>
      <c r="D2897" s="12"/>
      <c r="E2897" s="13"/>
      <c r="F2897" s="18"/>
      <c r="G2897" s="12"/>
      <c r="H2897" s="14">
        <f>IF(OR($B2897="",$E2897=""),"",SUMIFS($E$6:$E2897,$B$6:$B2897,$B2897,$C$6:$C2897,"Crédit")-SUMIFS($E$6:$E2897,$B$6:$B2897,$B2897,$C$6:$C2897,"Remboursement"))</f>
      </c>
    </row>
    <row r="2898" spans="1:8" x14ac:dyDescent="0.25">
      <c r="A2898" s="18"/>
      <c r="B2898" s="12"/>
      <c r="C2898" s="12"/>
      <c r="D2898" s="12"/>
      <c r="E2898" s="13"/>
      <c r="F2898" s="18"/>
      <c r="G2898" s="12"/>
      <c r="H2898" s="14">
        <f>IF(OR($B2898="",$E2898=""),"",SUMIFS($E$6:$E2898,$B$6:$B2898,$B2898,$C$6:$C2898,"Crédit")-SUMIFS($E$6:$E2898,$B$6:$B2898,$B2898,$C$6:$C2898,"Remboursement"))</f>
      </c>
    </row>
    <row r="2899" spans="1:8" x14ac:dyDescent="0.25">
      <c r="A2899" s="18"/>
      <c r="B2899" s="12"/>
      <c r="C2899" s="12"/>
      <c r="D2899" s="12"/>
      <c r="E2899" s="13"/>
      <c r="F2899" s="18"/>
      <c r="G2899" s="12"/>
      <c r="H2899" s="14">
        <f>IF(OR($B2899="",$E2899=""),"",SUMIFS($E$6:$E2899,$B$6:$B2899,$B2899,$C$6:$C2899,"Crédit")-SUMIFS($E$6:$E2899,$B$6:$B2899,$B2899,$C$6:$C2899,"Remboursement"))</f>
      </c>
    </row>
    <row r="2900" spans="1:8" x14ac:dyDescent="0.25">
      <c r="A2900" s="18"/>
      <c r="B2900" s="12"/>
      <c r="C2900" s="12"/>
      <c r="D2900" s="12"/>
      <c r="E2900" s="13"/>
      <c r="F2900" s="18"/>
      <c r="G2900" s="12"/>
      <c r="H2900" s="14">
        <f>IF(OR($B2900="",$E2900=""),"",SUMIFS($E$6:$E2900,$B$6:$B2900,$B2900,$C$6:$C2900,"Crédit")-SUMIFS($E$6:$E2900,$B$6:$B2900,$B2900,$C$6:$C2900,"Remboursement"))</f>
      </c>
    </row>
    <row r="2901" spans="1:8" x14ac:dyDescent="0.25">
      <c r="A2901" s="18"/>
      <c r="B2901" s="12"/>
      <c r="C2901" s="12"/>
      <c r="D2901" s="12"/>
      <c r="E2901" s="13"/>
      <c r="F2901" s="18"/>
      <c r="G2901" s="12"/>
      <c r="H2901" s="14">
        <f>IF(OR($B2901="",$E2901=""),"",SUMIFS($E$6:$E2901,$B$6:$B2901,$B2901,$C$6:$C2901,"Crédit")-SUMIFS($E$6:$E2901,$B$6:$B2901,$B2901,$C$6:$C2901,"Remboursement"))</f>
      </c>
    </row>
    <row r="2902" spans="1:8" x14ac:dyDescent="0.25">
      <c r="A2902" s="18"/>
      <c r="B2902" s="12"/>
      <c r="C2902" s="12"/>
      <c r="D2902" s="12"/>
      <c r="E2902" s="13"/>
      <c r="F2902" s="18"/>
      <c r="G2902" s="12"/>
      <c r="H2902" s="14">
        <f>IF(OR($B2902="",$E2902=""),"",SUMIFS($E$6:$E2902,$B$6:$B2902,$B2902,$C$6:$C2902,"Crédit")-SUMIFS($E$6:$E2902,$B$6:$B2902,$B2902,$C$6:$C2902,"Remboursement"))</f>
      </c>
    </row>
    <row r="2903" spans="1:8" x14ac:dyDescent="0.25">
      <c r="A2903" s="18"/>
      <c r="B2903" s="12"/>
      <c r="C2903" s="12"/>
      <c r="D2903" s="12"/>
      <c r="E2903" s="13"/>
      <c r="F2903" s="18"/>
      <c r="G2903" s="12"/>
      <c r="H2903" s="14">
        <f>IF(OR($B2903="",$E2903=""),"",SUMIFS($E$6:$E2903,$B$6:$B2903,$B2903,$C$6:$C2903,"Crédit")-SUMIFS($E$6:$E2903,$B$6:$B2903,$B2903,$C$6:$C2903,"Remboursement"))</f>
      </c>
    </row>
    <row r="2904" spans="1:8" x14ac:dyDescent="0.25">
      <c r="A2904" s="18"/>
      <c r="B2904" s="12"/>
      <c r="C2904" s="12"/>
      <c r="D2904" s="12"/>
      <c r="E2904" s="13"/>
      <c r="F2904" s="18"/>
      <c r="G2904" s="12"/>
      <c r="H2904" s="14">
        <f>IF(OR($B2904="",$E2904=""),"",SUMIFS($E$6:$E2904,$B$6:$B2904,$B2904,$C$6:$C2904,"Crédit")-SUMIFS($E$6:$E2904,$B$6:$B2904,$B2904,$C$6:$C2904,"Remboursement"))</f>
      </c>
    </row>
    <row r="2905" spans="1:8" x14ac:dyDescent="0.25">
      <c r="A2905" s="18"/>
      <c r="B2905" s="12"/>
      <c r="C2905" s="12"/>
      <c r="D2905" s="12"/>
      <c r="E2905" s="13"/>
      <c r="F2905" s="18"/>
      <c r="G2905" s="12"/>
      <c r="H2905" s="14">
        <f>IF(OR($B2905="",$E2905=""),"",SUMIFS($E$6:$E2905,$B$6:$B2905,$B2905,$C$6:$C2905,"Crédit")-SUMIFS($E$6:$E2905,$B$6:$B2905,$B2905,$C$6:$C2905,"Remboursement"))</f>
      </c>
    </row>
    <row r="2906" spans="1:8" x14ac:dyDescent="0.25">
      <c r="A2906" s="18"/>
      <c r="B2906" s="12"/>
      <c r="C2906" s="12"/>
      <c r="D2906" s="12"/>
      <c r="E2906" s="13"/>
      <c r="F2906" s="18"/>
      <c r="G2906" s="12"/>
      <c r="H2906" s="14">
        <f>IF(OR($B2906="",$E2906=""),"",SUMIFS($E$6:$E2906,$B$6:$B2906,$B2906,$C$6:$C2906,"Crédit")-SUMIFS($E$6:$E2906,$B$6:$B2906,$B2906,$C$6:$C2906,"Remboursement"))</f>
      </c>
    </row>
    <row r="2907" spans="1:8" x14ac:dyDescent="0.25">
      <c r="A2907" s="18"/>
      <c r="B2907" s="12"/>
      <c r="C2907" s="12"/>
      <c r="D2907" s="12"/>
      <c r="E2907" s="13"/>
      <c r="F2907" s="18"/>
      <c r="G2907" s="12"/>
      <c r="H2907" s="14">
        <f>IF(OR($B2907="",$E2907=""),"",SUMIFS($E$6:$E2907,$B$6:$B2907,$B2907,$C$6:$C2907,"Crédit")-SUMIFS($E$6:$E2907,$B$6:$B2907,$B2907,$C$6:$C2907,"Remboursement"))</f>
      </c>
    </row>
    <row r="2908" spans="1:8" x14ac:dyDescent="0.25">
      <c r="A2908" s="18"/>
      <c r="B2908" s="12"/>
      <c r="C2908" s="12"/>
      <c r="D2908" s="12"/>
      <c r="E2908" s="13"/>
      <c r="F2908" s="18"/>
      <c r="G2908" s="12"/>
      <c r="H2908" s="14">
        <f>IF(OR($B2908="",$E2908=""),"",SUMIFS($E$6:$E2908,$B$6:$B2908,$B2908,$C$6:$C2908,"Crédit")-SUMIFS($E$6:$E2908,$B$6:$B2908,$B2908,$C$6:$C2908,"Remboursement"))</f>
      </c>
    </row>
    <row r="2909" spans="1:8" x14ac:dyDescent="0.25">
      <c r="A2909" s="18"/>
      <c r="B2909" s="12"/>
      <c r="C2909" s="12"/>
      <c r="D2909" s="12"/>
      <c r="E2909" s="13"/>
      <c r="F2909" s="18"/>
      <c r="G2909" s="12"/>
      <c r="H2909" s="14">
        <f>IF(OR($B2909="",$E2909=""),"",SUMIFS($E$6:$E2909,$B$6:$B2909,$B2909,$C$6:$C2909,"Crédit")-SUMIFS($E$6:$E2909,$B$6:$B2909,$B2909,$C$6:$C2909,"Remboursement"))</f>
      </c>
    </row>
    <row r="2910" spans="1:8" x14ac:dyDescent="0.25">
      <c r="A2910" s="18"/>
      <c r="B2910" s="12"/>
      <c r="C2910" s="12"/>
      <c r="D2910" s="12"/>
      <c r="E2910" s="13"/>
      <c r="F2910" s="18"/>
      <c r="G2910" s="12"/>
      <c r="H2910" s="14">
        <f>IF(OR($B2910="",$E2910=""),"",SUMIFS($E$6:$E2910,$B$6:$B2910,$B2910,$C$6:$C2910,"Crédit")-SUMIFS($E$6:$E2910,$B$6:$B2910,$B2910,$C$6:$C2910,"Remboursement"))</f>
      </c>
    </row>
    <row r="2911" spans="1:8" x14ac:dyDescent="0.25">
      <c r="A2911" s="18"/>
      <c r="B2911" s="12"/>
      <c r="C2911" s="12"/>
      <c r="D2911" s="12"/>
      <c r="E2911" s="13"/>
      <c r="F2911" s="18"/>
      <c r="G2911" s="12"/>
      <c r="H2911" s="14">
        <f>IF(OR($B2911="",$E2911=""),"",SUMIFS($E$6:$E2911,$B$6:$B2911,$B2911,$C$6:$C2911,"Crédit")-SUMIFS($E$6:$E2911,$B$6:$B2911,$B2911,$C$6:$C2911,"Remboursement"))</f>
      </c>
    </row>
    <row r="2912" spans="1:8" x14ac:dyDescent="0.25">
      <c r="A2912" s="18"/>
      <c r="B2912" s="12"/>
      <c r="C2912" s="12"/>
      <c r="D2912" s="12"/>
      <c r="E2912" s="13"/>
      <c r="F2912" s="18"/>
      <c r="G2912" s="12"/>
      <c r="H2912" s="14">
        <f>IF(OR($B2912="",$E2912=""),"",SUMIFS($E$6:$E2912,$B$6:$B2912,$B2912,$C$6:$C2912,"Crédit")-SUMIFS($E$6:$E2912,$B$6:$B2912,$B2912,$C$6:$C2912,"Remboursement"))</f>
      </c>
    </row>
    <row r="2913" spans="1:8" x14ac:dyDescent="0.25">
      <c r="A2913" s="18"/>
      <c r="B2913" s="12"/>
      <c r="C2913" s="12"/>
      <c r="D2913" s="12"/>
      <c r="E2913" s="13"/>
      <c r="F2913" s="18"/>
      <c r="G2913" s="12"/>
      <c r="H2913" s="14">
        <f>IF(OR($B2913="",$E2913=""),"",SUMIFS($E$6:$E2913,$B$6:$B2913,$B2913,$C$6:$C2913,"Crédit")-SUMIFS($E$6:$E2913,$B$6:$B2913,$B2913,$C$6:$C2913,"Remboursement"))</f>
      </c>
    </row>
    <row r="2914" spans="1:8" x14ac:dyDescent="0.25">
      <c r="A2914" s="18"/>
      <c r="B2914" s="12"/>
      <c r="C2914" s="12"/>
      <c r="D2914" s="12"/>
      <c r="E2914" s="13"/>
      <c r="F2914" s="18"/>
      <c r="G2914" s="12"/>
      <c r="H2914" s="14">
        <f>IF(OR($B2914="",$E2914=""),"",SUMIFS($E$6:$E2914,$B$6:$B2914,$B2914,$C$6:$C2914,"Crédit")-SUMIFS($E$6:$E2914,$B$6:$B2914,$B2914,$C$6:$C2914,"Remboursement"))</f>
      </c>
    </row>
    <row r="2915" spans="1:8" x14ac:dyDescent="0.25">
      <c r="A2915" s="18"/>
      <c r="B2915" s="12"/>
      <c r="C2915" s="12"/>
      <c r="D2915" s="12"/>
      <c r="E2915" s="13"/>
      <c r="F2915" s="18"/>
      <c r="G2915" s="12"/>
      <c r="H2915" s="14">
        <f>IF(OR($B2915="",$E2915=""),"",SUMIFS($E$6:$E2915,$B$6:$B2915,$B2915,$C$6:$C2915,"Crédit")-SUMIFS($E$6:$E2915,$B$6:$B2915,$B2915,$C$6:$C2915,"Remboursement"))</f>
      </c>
    </row>
    <row r="2916" spans="1:8" x14ac:dyDescent="0.25">
      <c r="A2916" s="18"/>
      <c r="B2916" s="12"/>
      <c r="C2916" s="12"/>
      <c r="D2916" s="12"/>
      <c r="E2916" s="13"/>
      <c r="F2916" s="18"/>
      <c r="G2916" s="12"/>
      <c r="H2916" s="14">
        <f>IF(OR($B2916="",$E2916=""),"",SUMIFS($E$6:$E2916,$B$6:$B2916,$B2916,$C$6:$C2916,"Crédit")-SUMIFS($E$6:$E2916,$B$6:$B2916,$B2916,$C$6:$C2916,"Remboursement"))</f>
      </c>
    </row>
    <row r="2917" spans="1:8" x14ac:dyDescent="0.25">
      <c r="A2917" s="18"/>
      <c r="B2917" s="12"/>
      <c r="C2917" s="12"/>
      <c r="D2917" s="12"/>
      <c r="E2917" s="13"/>
      <c r="F2917" s="18"/>
      <c r="G2917" s="12"/>
      <c r="H2917" s="14">
        <f>IF(OR($B2917="",$E2917=""),"",SUMIFS($E$6:$E2917,$B$6:$B2917,$B2917,$C$6:$C2917,"Crédit")-SUMIFS($E$6:$E2917,$B$6:$B2917,$B2917,$C$6:$C2917,"Remboursement"))</f>
      </c>
    </row>
    <row r="2918" spans="1:8" x14ac:dyDescent="0.25">
      <c r="A2918" s="18"/>
      <c r="B2918" s="12"/>
      <c r="C2918" s="12"/>
      <c r="D2918" s="12"/>
      <c r="E2918" s="13"/>
      <c r="F2918" s="18"/>
      <c r="G2918" s="12"/>
      <c r="H2918" s="14">
        <f>IF(OR($B2918="",$E2918=""),"",SUMIFS($E$6:$E2918,$B$6:$B2918,$B2918,$C$6:$C2918,"Crédit")-SUMIFS($E$6:$E2918,$B$6:$B2918,$B2918,$C$6:$C2918,"Remboursement"))</f>
      </c>
    </row>
    <row r="2919" spans="1:8" x14ac:dyDescent="0.25">
      <c r="A2919" s="18"/>
      <c r="B2919" s="12"/>
      <c r="C2919" s="12"/>
      <c r="D2919" s="12"/>
      <c r="E2919" s="13"/>
      <c r="F2919" s="18"/>
      <c r="G2919" s="12"/>
      <c r="H2919" s="14">
        <f>IF(OR($B2919="",$E2919=""),"",SUMIFS($E$6:$E2919,$B$6:$B2919,$B2919,$C$6:$C2919,"Crédit")-SUMIFS($E$6:$E2919,$B$6:$B2919,$B2919,$C$6:$C2919,"Remboursement"))</f>
      </c>
    </row>
    <row r="2920" spans="1:8" x14ac:dyDescent="0.25">
      <c r="A2920" s="18"/>
      <c r="B2920" s="12"/>
      <c r="C2920" s="12"/>
      <c r="D2920" s="12"/>
      <c r="E2920" s="13"/>
      <c r="F2920" s="18"/>
      <c r="G2920" s="12"/>
      <c r="H2920" s="14">
        <f>IF(OR($B2920="",$E2920=""),"",SUMIFS($E$6:$E2920,$B$6:$B2920,$B2920,$C$6:$C2920,"Crédit")-SUMIFS($E$6:$E2920,$B$6:$B2920,$B2920,$C$6:$C2920,"Remboursement"))</f>
      </c>
    </row>
    <row r="2921" spans="1:8" x14ac:dyDescent="0.25">
      <c r="A2921" s="18"/>
      <c r="B2921" s="12"/>
      <c r="C2921" s="12"/>
      <c r="D2921" s="12"/>
      <c r="E2921" s="13"/>
      <c r="F2921" s="18"/>
      <c r="G2921" s="12"/>
      <c r="H2921" s="14">
        <f>IF(OR($B2921="",$E2921=""),"",SUMIFS($E$6:$E2921,$B$6:$B2921,$B2921,$C$6:$C2921,"Crédit")-SUMIFS($E$6:$E2921,$B$6:$B2921,$B2921,$C$6:$C2921,"Remboursement"))</f>
      </c>
    </row>
    <row r="2922" spans="1:8" x14ac:dyDescent="0.25">
      <c r="A2922" s="18"/>
      <c r="B2922" s="12"/>
      <c r="C2922" s="12"/>
      <c r="D2922" s="12"/>
      <c r="E2922" s="13"/>
      <c r="F2922" s="18"/>
      <c r="G2922" s="12"/>
      <c r="H2922" s="14">
        <f>IF(OR($B2922="",$E2922=""),"",SUMIFS($E$6:$E2922,$B$6:$B2922,$B2922,$C$6:$C2922,"Crédit")-SUMIFS($E$6:$E2922,$B$6:$B2922,$B2922,$C$6:$C2922,"Remboursement"))</f>
      </c>
    </row>
    <row r="2923" spans="1:8" x14ac:dyDescent="0.25">
      <c r="A2923" s="18"/>
      <c r="B2923" s="12"/>
      <c r="C2923" s="12"/>
      <c r="D2923" s="12"/>
      <c r="E2923" s="13"/>
      <c r="F2923" s="18"/>
      <c r="G2923" s="12"/>
      <c r="H2923" s="14">
        <f>IF(OR($B2923="",$E2923=""),"",SUMIFS($E$6:$E2923,$B$6:$B2923,$B2923,$C$6:$C2923,"Crédit")-SUMIFS($E$6:$E2923,$B$6:$B2923,$B2923,$C$6:$C2923,"Remboursement"))</f>
      </c>
    </row>
    <row r="2924" spans="1:8" x14ac:dyDescent="0.25">
      <c r="A2924" s="18"/>
      <c r="B2924" s="12"/>
      <c r="C2924" s="12"/>
      <c r="D2924" s="12"/>
      <c r="E2924" s="13"/>
      <c r="F2924" s="18"/>
      <c r="G2924" s="12"/>
      <c r="H2924" s="14">
        <f>IF(OR($B2924="",$E2924=""),"",SUMIFS($E$6:$E2924,$B$6:$B2924,$B2924,$C$6:$C2924,"Crédit")-SUMIFS($E$6:$E2924,$B$6:$B2924,$B2924,$C$6:$C2924,"Remboursement"))</f>
      </c>
    </row>
    <row r="2925" spans="1:8" x14ac:dyDescent="0.25">
      <c r="A2925" s="18"/>
      <c r="B2925" s="12"/>
      <c r="C2925" s="12"/>
      <c r="D2925" s="12"/>
      <c r="E2925" s="13"/>
      <c r="F2925" s="18"/>
      <c r="G2925" s="12"/>
      <c r="H2925" s="14">
        <f>IF(OR($B2925="",$E2925=""),"",SUMIFS($E$6:$E2925,$B$6:$B2925,$B2925,$C$6:$C2925,"Crédit")-SUMIFS($E$6:$E2925,$B$6:$B2925,$B2925,$C$6:$C2925,"Remboursement"))</f>
      </c>
    </row>
    <row r="2926" spans="1:8" x14ac:dyDescent="0.25">
      <c r="A2926" s="18"/>
      <c r="B2926" s="12"/>
      <c r="C2926" s="12"/>
      <c r="D2926" s="12"/>
      <c r="E2926" s="13"/>
      <c r="F2926" s="18"/>
      <c r="G2926" s="12"/>
      <c r="H2926" s="14">
        <f>IF(OR($B2926="",$E2926=""),"",SUMIFS($E$6:$E2926,$B$6:$B2926,$B2926,$C$6:$C2926,"Crédit")-SUMIFS($E$6:$E2926,$B$6:$B2926,$B2926,$C$6:$C2926,"Remboursement"))</f>
      </c>
    </row>
    <row r="2927" spans="1:8" x14ac:dyDescent="0.25">
      <c r="A2927" s="18"/>
      <c r="B2927" s="12"/>
      <c r="C2927" s="12"/>
      <c r="D2927" s="12"/>
      <c r="E2927" s="13"/>
      <c r="F2927" s="18"/>
      <c r="G2927" s="12"/>
      <c r="H2927" s="14">
        <f>IF(OR($B2927="",$E2927=""),"",SUMIFS($E$6:$E2927,$B$6:$B2927,$B2927,$C$6:$C2927,"Crédit")-SUMIFS($E$6:$E2927,$B$6:$B2927,$B2927,$C$6:$C2927,"Remboursement"))</f>
      </c>
    </row>
    <row r="2928" spans="1:8" x14ac:dyDescent="0.25">
      <c r="A2928" s="18"/>
      <c r="B2928" s="12"/>
      <c r="C2928" s="12"/>
      <c r="D2928" s="12"/>
      <c r="E2928" s="13"/>
      <c r="F2928" s="18"/>
      <c r="G2928" s="12"/>
      <c r="H2928" s="14">
        <f>IF(OR($B2928="",$E2928=""),"",SUMIFS($E$6:$E2928,$B$6:$B2928,$B2928,$C$6:$C2928,"Crédit")-SUMIFS($E$6:$E2928,$B$6:$B2928,$B2928,$C$6:$C2928,"Remboursement"))</f>
      </c>
    </row>
    <row r="2929" spans="1:8" x14ac:dyDescent="0.25">
      <c r="A2929" s="18"/>
      <c r="B2929" s="12"/>
      <c r="C2929" s="12"/>
      <c r="D2929" s="12"/>
      <c r="E2929" s="13"/>
      <c r="F2929" s="18"/>
      <c r="G2929" s="12"/>
      <c r="H2929" s="14">
        <f>IF(OR($B2929="",$E2929=""),"",SUMIFS($E$6:$E2929,$B$6:$B2929,$B2929,$C$6:$C2929,"Crédit")-SUMIFS($E$6:$E2929,$B$6:$B2929,$B2929,$C$6:$C2929,"Remboursement"))</f>
      </c>
    </row>
    <row r="2930" spans="1:8" x14ac:dyDescent="0.25">
      <c r="A2930" s="18"/>
      <c r="B2930" s="12"/>
      <c r="C2930" s="12"/>
      <c r="D2930" s="12"/>
      <c r="E2930" s="13"/>
      <c r="F2930" s="18"/>
      <c r="G2930" s="12"/>
      <c r="H2930" s="14">
        <f>IF(OR($B2930="",$E2930=""),"",SUMIFS($E$6:$E2930,$B$6:$B2930,$B2930,$C$6:$C2930,"Crédit")-SUMIFS($E$6:$E2930,$B$6:$B2930,$B2930,$C$6:$C2930,"Remboursement"))</f>
      </c>
    </row>
    <row r="2931" spans="1:8" x14ac:dyDescent="0.25">
      <c r="A2931" s="18"/>
      <c r="B2931" s="12"/>
      <c r="C2931" s="12"/>
      <c r="D2931" s="12"/>
      <c r="E2931" s="13"/>
      <c r="F2931" s="18"/>
      <c r="G2931" s="12"/>
      <c r="H2931" s="14">
        <f>IF(OR($B2931="",$E2931=""),"",SUMIFS($E$6:$E2931,$B$6:$B2931,$B2931,$C$6:$C2931,"Crédit")-SUMIFS($E$6:$E2931,$B$6:$B2931,$B2931,$C$6:$C2931,"Remboursement"))</f>
      </c>
    </row>
    <row r="2932" spans="1:8" x14ac:dyDescent="0.25">
      <c r="A2932" s="18"/>
      <c r="B2932" s="12"/>
      <c r="C2932" s="12"/>
      <c r="D2932" s="12"/>
      <c r="E2932" s="13"/>
      <c r="F2932" s="18"/>
      <c r="G2932" s="12"/>
      <c r="H2932" s="14">
        <f>IF(OR($B2932="",$E2932=""),"",SUMIFS($E$6:$E2932,$B$6:$B2932,$B2932,$C$6:$C2932,"Crédit")-SUMIFS($E$6:$E2932,$B$6:$B2932,$B2932,$C$6:$C2932,"Remboursement"))</f>
      </c>
    </row>
    <row r="2933" spans="1:8" x14ac:dyDescent="0.25">
      <c r="A2933" s="18"/>
      <c r="B2933" s="12"/>
      <c r="C2933" s="12"/>
      <c r="D2933" s="12"/>
      <c r="E2933" s="13"/>
      <c r="F2933" s="18"/>
      <c r="G2933" s="12"/>
      <c r="H2933" s="14">
        <f>IF(OR($B2933="",$E2933=""),"",SUMIFS($E$6:$E2933,$B$6:$B2933,$B2933,$C$6:$C2933,"Crédit")-SUMIFS($E$6:$E2933,$B$6:$B2933,$B2933,$C$6:$C2933,"Remboursement"))</f>
      </c>
    </row>
    <row r="2934" spans="1:8" x14ac:dyDescent="0.25">
      <c r="A2934" s="18"/>
      <c r="B2934" s="12"/>
      <c r="C2934" s="12"/>
      <c r="D2934" s="12"/>
      <c r="E2934" s="13"/>
      <c r="F2934" s="18"/>
      <c r="G2934" s="12"/>
      <c r="H2934" s="14">
        <f>IF(OR($B2934="",$E2934=""),"",SUMIFS($E$6:$E2934,$B$6:$B2934,$B2934,$C$6:$C2934,"Crédit")-SUMIFS($E$6:$E2934,$B$6:$B2934,$B2934,$C$6:$C2934,"Remboursement"))</f>
      </c>
    </row>
    <row r="2935" spans="1:8" x14ac:dyDescent="0.25">
      <c r="A2935" s="18"/>
      <c r="B2935" s="12"/>
      <c r="C2935" s="12"/>
      <c r="D2935" s="12"/>
      <c r="E2935" s="13"/>
      <c r="F2935" s="18"/>
      <c r="G2935" s="12"/>
      <c r="H2935" s="14">
        <f>IF(OR($B2935="",$E2935=""),"",SUMIFS($E$6:$E2935,$B$6:$B2935,$B2935,$C$6:$C2935,"Crédit")-SUMIFS($E$6:$E2935,$B$6:$B2935,$B2935,$C$6:$C2935,"Remboursement"))</f>
      </c>
    </row>
    <row r="2936" spans="1:8" x14ac:dyDescent="0.25">
      <c r="A2936" s="18"/>
      <c r="B2936" s="12"/>
      <c r="C2936" s="12"/>
      <c r="D2936" s="12"/>
      <c r="E2936" s="13"/>
      <c r="F2936" s="18"/>
      <c r="G2936" s="12"/>
      <c r="H2936" s="14">
        <f>IF(OR($B2936="",$E2936=""),"",SUMIFS($E$6:$E2936,$B$6:$B2936,$B2936,$C$6:$C2936,"Crédit")-SUMIFS($E$6:$E2936,$B$6:$B2936,$B2936,$C$6:$C2936,"Remboursement"))</f>
      </c>
    </row>
    <row r="2937" spans="1:8" x14ac:dyDescent="0.25">
      <c r="A2937" s="18"/>
      <c r="B2937" s="12"/>
      <c r="C2937" s="12"/>
      <c r="D2937" s="12"/>
      <c r="E2937" s="13"/>
      <c r="F2937" s="18"/>
      <c r="G2937" s="12"/>
      <c r="H2937" s="14">
        <f>IF(OR($B2937="",$E2937=""),"",SUMIFS($E$6:$E2937,$B$6:$B2937,$B2937,$C$6:$C2937,"Crédit")-SUMIFS($E$6:$E2937,$B$6:$B2937,$B2937,$C$6:$C2937,"Remboursement"))</f>
      </c>
    </row>
    <row r="2938" spans="1:8" x14ac:dyDescent="0.25">
      <c r="A2938" s="18"/>
      <c r="B2938" s="12"/>
      <c r="C2938" s="12"/>
      <c r="D2938" s="12"/>
      <c r="E2938" s="13"/>
      <c r="F2938" s="18"/>
      <c r="G2938" s="12"/>
      <c r="H2938" s="14">
        <f>IF(OR($B2938="",$E2938=""),"",SUMIFS($E$6:$E2938,$B$6:$B2938,$B2938,$C$6:$C2938,"Crédit")-SUMIFS($E$6:$E2938,$B$6:$B2938,$B2938,$C$6:$C2938,"Remboursement"))</f>
      </c>
    </row>
    <row r="2939" spans="1:8" x14ac:dyDescent="0.25">
      <c r="A2939" s="18"/>
      <c r="B2939" s="12"/>
      <c r="C2939" s="12"/>
      <c r="D2939" s="12"/>
      <c r="E2939" s="13"/>
      <c r="F2939" s="18"/>
      <c r="G2939" s="12"/>
      <c r="H2939" s="14">
        <f>IF(OR($B2939="",$E2939=""),"",SUMIFS($E$6:$E2939,$B$6:$B2939,$B2939,$C$6:$C2939,"Crédit")-SUMIFS($E$6:$E2939,$B$6:$B2939,$B2939,$C$6:$C2939,"Remboursement"))</f>
      </c>
    </row>
    <row r="2940" spans="1:8" x14ac:dyDescent="0.25">
      <c r="A2940" s="18"/>
      <c r="B2940" s="12"/>
      <c r="C2940" s="12"/>
      <c r="D2940" s="12"/>
      <c r="E2940" s="13"/>
      <c r="F2940" s="18"/>
      <c r="G2940" s="12"/>
      <c r="H2940" s="14">
        <f>IF(OR($B2940="",$E2940=""),"",SUMIFS($E$6:$E2940,$B$6:$B2940,$B2940,$C$6:$C2940,"Crédit")-SUMIFS($E$6:$E2940,$B$6:$B2940,$B2940,$C$6:$C2940,"Remboursement"))</f>
      </c>
    </row>
    <row r="2941" spans="1:8" x14ac:dyDescent="0.25">
      <c r="A2941" s="18"/>
      <c r="B2941" s="12"/>
      <c r="C2941" s="12"/>
      <c r="D2941" s="12"/>
      <c r="E2941" s="13"/>
      <c r="F2941" s="18"/>
      <c r="G2941" s="12"/>
      <c r="H2941" s="14">
        <f>IF(OR($B2941="",$E2941=""),"",SUMIFS($E$6:$E2941,$B$6:$B2941,$B2941,$C$6:$C2941,"Crédit")-SUMIFS($E$6:$E2941,$B$6:$B2941,$B2941,$C$6:$C2941,"Remboursement"))</f>
      </c>
    </row>
    <row r="2942" spans="1:8" x14ac:dyDescent="0.25">
      <c r="A2942" s="18"/>
      <c r="B2942" s="12"/>
      <c r="C2942" s="12"/>
      <c r="D2942" s="12"/>
      <c r="E2942" s="13"/>
      <c r="F2942" s="18"/>
      <c r="G2942" s="12"/>
      <c r="H2942" s="14">
        <f>IF(OR($B2942="",$E2942=""),"",SUMIFS($E$6:$E2942,$B$6:$B2942,$B2942,$C$6:$C2942,"Crédit")-SUMIFS($E$6:$E2942,$B$6:$B2942,$B2942,$C$6:$C2942,"Remboursement"))</f>
      </c>
    </row>
    <row r="2943" spans="1:8" x14ac:dyDescent="0.25">
      <c r="A2943" s="18"/>
      <c r="B2943" s="12"/>
      <c r="C2943" s="12"/>
      <c r="D2943" s="12"/>
      <c r="E2943" s="13"/>
      <c r="F2943" s="18"/>
      <c r="G2943" s="12"/>
      <c r="H2943" s="14">
        <f>IF(OR($B2943="",$E2943=""),"",SUMIFS($E$6:$E2943,$B$6:$B2943,$B2943,$C$6:$C2943,"Crédit")-SUMIFS($E$6:$E2943,$B$6:$B2943,$B2943,$C$6:$C2943,"Remboursement"))</f>
      </c>
    </row>
    <row r="2944" spans="1:8" x14ac:dyDescent="0.25">
      <c r="A2944" s="18"/>
      <c r="B2944" s="12"/>
      <c r="C2944" s="12"/>
      <c r="D2944" s="12"/>
      <c r="E2944" s="13"/>
      <c r="F2944" s="18"/>
      <c r="G2944" s="12"/>
      <c r="H2944" s="14">
        <f>IF(OR($B2944="",$E2944=""),"",SUMIFS($E$6:$E2944,$B$6:$B2944,$B2944,$C$6:$C2944,"Crédit")-SUMIFS($E$6:$E2944,$B$6:$B2944,$B2944,$C$6:$C2944,"Remboursement"))</f>
      </c>
    </row>
    <row r="2945" spans="1:8" x14ac:dyDescent="0.25">
      <c r="A2945" s="18"/>
      <c r="B2945" s="12"/>
      <c r="C2945" s="12"/>
      <c r="D2945" s="12"/>
      <c r="E2945" s="13"/>
      <c r="F2945" s="18"/>
      <c r="G2945" s="12"/>
      <c r="H2945" s="14">
        <f>IF(OR($B2945="",$E2945=""),"",SUMIFS($E$6:$E2945,$B$6:$B2945,$B2945,$C$6:$C2945,"Crédit")-SUMIFS($E$6:$E2945,$B$6:$B2945,$B2945,$C$6:$C2945,"Remboursement"))</f>
      </c>
    </row>
    <row r="2946" spans="1:8" x14ac:dyDescent="0.25">
      <c r="A2946" s="18"/>
      <c r="B2946" s="12"/>
      <c r="C2946" s="12"/>
      <c r="D2946" s="12"/>
      <c r="E2946" s="13"/>
      <c r="F2946" s="18"/>
      <c r="G2946" s="12"/>
      <c r="H2946" s="14">
        <f>IF(OR($B2946="",$E2946=""),"",SUMIFS($E$6:$E2946,$B$6:$B2946,$B2946,$C$6:$C2946,"Crédit")-SUMIFS($E$6:$E2946,$B$6:$B2946,$B2946,$C$6:$C2946,"Remboursement"))</f>
      </c>
    </row>
    <row r="2947" spans="1:8" x14ac:dyDescent="0.25">
      <c r="A2947" s="18"/>
      <c r="B2947" s="12"/>
      <c r="C2947" s="12"/>
      <c r="D2947" s="12"/>
      <c r="E2947" s="13"/>
      <c r="F2947" s="18"/>
      <c r="G2947" s="12"/>
      <c r="H2947" s="14">
        <f>IF(OR($B2947="",$E2947=""),"",SUMIFS($E$6:$E2947,$B$6:$B2947,$B2947,$C$6:$C2947,"Crédit")-SUMIFS($E$6:$E2947,$B$6:$B2947,$B2947,$C$6:$C2947,"Remboursement"))</f>
      </c>
    </row>
    <row r="2948" spans="1:8" x14ac:dyDescent="0.25">
      <c r="A2948" s="18"/>
      <c r="B2948" s="12"/>
      <c r="C2948" s="12"/>
      <c r="D2948" s="12"/>
      <c r="E2948" s="13"/>
      <c r="F2948" s="18"/>
      <c r="G2948" s="12"/>
      <c r="H2948" s="14">
        <f>IF(OR($B2948="",$E2948=""),"",SUMIFS($E$6:$E2948,$B$6:$B2948,$B2948,$C$6:$C2948,"Crédit")-SUMIFS($E$6:$E2948,$B$6:$B2948,$B2948,$C$6:$C2948,"Remboursement"))</f>
      </c>
    </row>
    <row r="2949" spans="1:8" x14ac:dyDescent="0.25">
      <c r="A2949" s="18"/>
      <c r="B2949" s="12"/>
      <c r="C2949" s="12"/>
      <c r="D2949" s="12"/>
      <c r="E2949" s="13"/>
      <c r="F2949" s="18"/>
      <c r="G2949" s="12"/>
      <c r="H2949" s="14">
        <f>IF(OR($B2949="",$E2949=""),"",SUMIFS($E$6:$E2949,$B$6:$B2949,$B2949,$C$6:$C2949,"Crédit")-SUMIFS($E$6:$E2949,$B$6:$B2949,$B2949,$C$6:$C2949,"Remboursement"))</f>
      </c>
    </row>
    <row r="2950" spans="1:8" x14ac:dyDescent="0.25">
      <c r="A2950" s="18"/>
      <c r="B2950" s="12"/>
      <c r="C2950" s="12"/>
      <c r="D2950" s="12"/>
      <c r="E2950" s="13"/>
      <c r="F2950" s="18"/>
      <c r="G2950" s="12"/>
      <c r="H2950" s="14">
        <f>IF(OR($B2950="",$E2950=""),"",SUMIFS($E$6:$E2950,$B$6:$B2950,$B2950,$C$6:$C2950,"Crédit")-SUMIFS($E$6:$E2950,$B$6:$B2950,$B2950,$C$6:$C2950,"Remboursement"))</f>
      </c>
    </row>
    <row r="2951" spans="1:8" x14ac:dyDescent="0.25">
      <c r="A2951" s="18"/>
      <c r="B2951" s="12"/>
      <c r="C2951" s="12"/>
      <c r="D2951" s="12"/>
      <c r="E2951" s="13"/>
      <c r="F2951" s="18"/>
      <c r="G2951" s="12"/>
      <c r="H2951" s="14">
        <f>IF(OR($B2951="",$E2951=""),"",SUMIFS($E$6:$E2951,$B$6:$B2951,$B2951,$C$6:$C2951,"Crédit")-SUMIFS($E$6:$E2951,$B$6:$B2951,$B2951,$C$6:$C2951,"Remboursement"))</f>
      </c>
    </row>
    <row r="2952" spans="1:8" x14ac:dyDescent="0.25">
      <c r="A2952" s="18"/>
      <c r="B2952" s="12"/>
      <c r="C2952" s="12"/>
      <c r="D2952" s="12"/>
      <c r="E2952" s="13"/>
      <c r="F2952" s="18"/>
      <c r="G2952" s="12"/>
      <c r="H2952" s="14">
        <f>IF(OR($B2952="",$E2952=""),"",SUMIFS($E$6:$E2952,$B$6:$B2952,$B2952,$C$6:$C2952,"Crédit")-SUMIFS($E$6:$E2952,$B$6:$B2952,$B2952,$C$6:$C2952,"Remboursement"))</f>
      </c>
    </row>
    <row r="2953" spans="1:8" x14ac:dyDescent="0.25">
      <c r="A2953" s="18"/>
      <c r="B2953" s="12"/>
      <c r="C2953" s="12"/>
      <c r="D2953" s="12"/>
      <c r="E2953" s="13"/>
      <c r="F2953" s="18"/>
      <c r="G2953" s="12"/>
      <c r="H2953" s="14">
        <f>IF(OR($B2953="",$E2953=""),"",SUMIFS($E$6:$E2953,$B$6:$B2953,$B2953,$C$6:$C2953,"Crédit")-SUMIFS($E$6:$E2953,$B$6:$B2953,$B2953,$C$6:$C2953,"Remboursement"))</f>
      </c>
    </row>
    <row r="2954" spans="1:8" x14ac:dyDescent="0.25">
      <c r="A2954" s="18"/>
      <c r="B2954" s="12"/>
      <c r="C2954" s="12"/>
      <c r="D2954" s="12"/>
      <c r="E2954" s="13"/>
      <c r="F2954" s="18"/>
      <c r="G2954" s="12"/>
      <c r="H2954" s="14">
        <f>IF(OR($B2954="",$E2954=""),"",SUMIFS($E$6:$E2954,$B$6:$B2954,$B2954,$C$6:$C2954,"Crédit")-SUMIFS($E$6:$E2954,$B$6:$B2954,$B2954,$C$6:$C2954,"Remboursement"))</f>
      </c>
    </row>
    <row r="2955" spans="1:8" x14ac:dyDescent="0.25">
      <c r="A2955" s="18"/>
      <c r="B2955" s="12"/>
      <c r="C2955" s="12"/>
      <c r="D2955" s="12"/>
      <c r="E2955" s="13"/>
      <c r="F2955" s="18"/>
      <c r="G2955" s="12"/>
      <c r="H2955" s="14">
        <f>IF(OR($B2955="",$E2955=""),"",SUMIFS($E$6:$E2955,$B$6:$B2955,$B2955,$C$6:$C2955,"Crédit")-SUMIFS($E$6:$E2955,$B$6:$B2955,$B2955,$C$6:$C2955,"Remboursement"))</f>
      </c>
    </row>
    <row r="2956" spans="1:8" x14ac:dyDescent="0.25">
      <c r="A2956" s="18"/>
      <c r="B2956" s="12"/>
      <c r="C2956" s="12"/>
      <c r="D2956" s="12"/>
      <c r="E2956" s="13"/>
      <c r="F2956" s="18"/>
      <c r="G2956" s="12"/>
      <c r="H2956" s="14">
        <f>IF(OR($B2956="",$E2956=""),"",SUMIFS($E$6:$E2956,$B$6:$B2956,$B2956,$C$6:$C2956,"Crédit")-SUMIFS($E$6:$E2956,$B$6:$B2956,$B2956,$C$6:$C2956,"Remboursement"))</f>
      </c>
    </row>
    <row r="2957" spans="1:8" x14ac:dyDescent="0.25">
      <c r="A2957" s="18"/>
      <c r="B2957" s="12"/>
      <c r="C2957" s="12"/>
      <c r="D2957" s="12"/>
      <c r="E2957" s="13"/>
      <c r="F2957" s="18"/>
      <c r="G2957" s="12"/>
      <c r="H2957" s="14">
        <f>IF(OR($B2957="",$E2957=""),"",SUMIFS($E$6:$E2957,$B$6:$B2957,$B2957,$C$6:$C2957,"Crédit")-SUMIFS($E$6:$E2957,$B$6:$B2957,$B2957,$C$6:$C2957,"Remboursement"))</f>
      </c>
    </row>
    <row r="2958" spans="1:8" x14ac:dyDescent="0.25">
      <c r="A2958" s="18"/>
      <c r="B2958" s="12"/>
      <c r="C2958" s="12"/>
      <c r="D2958" s="12"/>
      <c r="E2958" s="13"/>
      <c r="F2958" s="18"/>
      <c r="G2958" s="12"/>
      <c r="H2958" s="14">
        <f>IF(OR($B2958="",$E2958=""),"",SUMIFS($E$6:$E2958,$B$6:$B2958,$B2958,$C$6:$C2958,"Crédit")-SUMIFS($E$6:$E2958,$B$6:$B2958,$B2958,$C$6:$C2958,"Remboursement"))</f>
      </c>
    </row>
    <row r="2959" spans="1:8" x14ac:dyDescent="0.25">
      <c r="A2959" s="18"/>
      <c r="B2959" s="12"/>
      <c r="C2959" s="12"/>
      <c r="D2959" s="12"/>
      <c r="E2959" s="13"/>
      <c r="F2959" s="18"/>
      <c r="G2959" s="12"/>
      <c r="H2959" s="14">
        <f>IF(OR($B2959="",$E2959=""),"",SUMIFS($E$6:$E2959,$B$6:$B2959,$B2959,$C$6:$C2959,"Crédit")-SUMIFS($E$6:$E2959,$B$6:$B2959,$B2959,$C$6:$C2959,"Remboursement"))</f>
      </c>
    </row>
    <row r="2960" spans="1:8" x14ac:dyDescent="0.25">
      <c r="A2960" s="18"/>
      <c r="B2960" s="12"/>
      <c r="C2960" s="12"/>
      <c r="D2960" s="12"/>
      <c r="E2960" s="13"/>
      <c r="F2960" s="18"/>
      <c r="G2960" s="12"/>
      <c r="H2960" s="14">
        <f>IF(OR($B2960="",$E2960=""),"",SUMIFS($E$6:$E2960,$B$6:$B2960,$B2960,$C$6:$C2960,"Crédit")-SUMIFS($E$6:$E2960,$B$6:$B2960,$B2960,$C$6:$C2960,"Remboursement"))</f>
      </c>
    </row>
    <row r="2961" spans="1:8" x14ac:dyDescent="0.25">
      <c r="A2961" s="18"/>
      <c r="B2961" s="12"/>
      <c r="C2961" s="12"/>
      <c r="D2961" s="12"/>
      <c r="E2961" s="13"/>
      <c r="F2961" s="18"/>
      <c r="G2961" s="12"/>
      <c r="H2961" s="14">
        <f>IF(OR($B2961="",$E2961=""),"",SUMIFS($E$6:$E2961,$B$6:$B2961,$B2961,$C$6:$C2961,"Crédit")-SUMIFS($E$6:$E2961,$B$6:$B2961,$B2961,$C$6:$C2961,"Remboursement"))</f>
      </c>
    </row>
    <row r="2962" spans="1:8" x14ac:dyDescent="0.25">
      <c r="A2962" s="18"/>
      <c r="B2962" s="12"/>
      <c r="C2962" s="12"/>
      <c r="D2962" s="12"/>
      <c r="E2962" s="13"/>
      <c r="F2962" s="18"/>
      <c r="G2962" s="12"/>
      <c r="H2962" s="14">
        <f>IF(OR($B2962="",$E2962=""),"",SUMIFS($E$6:$E2962,$B$6:$B2962,$B2962,$C$6:$C2962,"Crédit")-SUMIFS($E$6:$E2962,$B$6:$B2962,$B2962,$C$6:$C2962,"Remboursement"))</f>
      </c>
    </row>
    <row r="2963" spans="1:8" x14ac:dyDescent="0.25">
      <c r="A2963" s="18"/>
      <c r="B2963" s="12"/>
      <c r="C2963" s="12"/>
      <c r="D2963" s="12"/>
      <c r="E2963" s="13"/>
      <c r="F2963" s="18"/>
      <c r="G2963" s="12"/>
      <c r="H2963" s="14">
        <f>IF(OR($B2963="",$E2963=""),"",SUMIFS($E$6:$E2963,$B$6:$B2963,$B2963,$C$6:$C2963,"Crédit")-SUMIFS($E$6:$E2963,$B$6:$B2963,$B2963,$C$6:$C2963,"Remboursement"))</f>
      </c>
    </row>
    <row r="2964" spans="1:8" x14ac:dyDescent="0.25">
      <c r="A2964" s="18"/>
      <c r="B2964" s="12"/>
      <c r="C2964" s="12"/>
      <c r="D2964" s="12"/>
      <c r="E2964" s="13"/>
      <c r="F2964" s="18"/>
      <c r="G2964" s="12"/>
      <c r="H2964" s="14">
        <f>IF(OR($B2964="",$E2964=""),"",SUMIFS($E$6:$E2964,$B$6:$B2964,$B2964,$C$6:$C2964,"Crédit")-SUMIFS($E$6:$E2964,$B$6:$B2964,$B2964,$C$6:$C2964,"Remboursement"))</f>
      </c>
    </row>
    <row r="2965" spans="1:8" x14ac:dyDescent="0.25">
      <c r="A2965" s="18"/>
      <c r="B2965" s="12"/>
      <c r="C2965" s="12"/>
      <c r="D2965" s="12"/>
      <c r="E2965" s="13"/>
      <c r="F2965" s="18"/>
      <c r="G2965" s="12"/>
      <c r="H2965" s="14">
        <f>IF(OR($B2965="",$E2965=""),"",SUMIFS($E$6:$E2965,$B$6:$B2965,$B2965,$C$6:$C2965,"Crédit")-SUMIFS($E$6:$E2965,$B$6:$B2965,$B2965,$C$6:$C2965,"Remboursement"))</f>
      </c>
    </row>
    <row r="2966" spans="1:8" x14ac:dyDescent="0.25">
      <c r="A2966" s="18"/>
      <c r="B2966" s="12"/>
      <c r="C2966" s="12"/>
      <c r="D2966" s="12"/>
      <c r="E2966" s="13"/>
      <c r="F2966" s="18"/>
      <c r="G2966" s="12"/>
      <c r="H2966" s="14">
        <f>IF(OR($B2966="",$E2966=""),"",SUMIFS($E$6:$E2966,$B$6:$B2966,$B2966,$C$6:$C2966,"Crédit")-SUMIFS($E$6:$E2966,$B$6:$B2966,$B2966,$C$6:$C2966,"Remboursement"))</f>
      </c>
    </row>
    <row r="2967" spans="1:8" x14ac:dyDescent="0.25">
      <c r="A2967" s="18"/>
      <c r="B2967" s="12"/>
      <c r="C2967" s="12"/>
      <c r="D2967" s="12"/>
      <c r="E2967" s="13"/>
      <c r="F2967" s="18"/>
      <c r="G2967" s="12"/>
      <c r="H2967" s="14">
        <f>IF(OR($B2967="",$E2967=""),"",SUMIFS($E$6:$E2967,$B$6:$B2967,$B2967,$C$6:$C2967,"Crédit")-SUMIFS($E$6:$E2967,$B$6:$B2967,$B2967,$C$6:$C2967,"Remboursement"))</f>
      </c>
    </row>
    <row r="2968" spans="1:8" x14ac:dyDescent="0.25">
      <c r="A2968" s="18"/>
      <c r="B2968" s="12"/>
      <c r="C2968" s="12"/>
      <c r="D2968" s="12"/>
      <c r="E2968" s="13"/>
      <c r="F2968" s="18"/>
      <c r="G2968" s="12"/>
      <c r="H2968" s="14">
        <f>IF(OR($B2968="",$E2968=""),"",SUMIFS($E$6:$E2968,$B$6:$B2968,$B2968,$C$6:$C2968,"Crédit")-SUMIFS($E$6:$E2968,$B$6:$B2968,$B2968,$C$6:$C2968,"Remboursement"))</f>
      </c>
    </row>
    <row r="2969" spans="1:8" x14ac:dyDescent="0.25">
      <c r="A2969" s="18"/>
      <c r="B2969" s="12"/>
      <c r="C2969" s="12"/>
      <c r="D2969" s="12"/>
      <c r="E2969" s="13"/>
      <c r="F2969" s="18"/>
      <c r="G2969" s="12"/>
      <c r="H2969" s="14">
        <f>IF(OR($B2969="",$E2969=""),"",SUMIFS($E$6:$E2969,$B$6:$B2969,$B2969,$C$6:$C2969,"Crédit")-SUMIFS($E$6:$E2969,$B$6:$B2969,$B2969,$C$6:$C2969,"Remboursement"))</f>
      </c>
    </row>
    <row r="2970" spans="1:8" x14ac:dyDescent="0.25">
      <c r="A2970" s="18"/>
      <c r="B2970" s="12"/>
      <c r="C2970" s="12"/>
      <c r="D2970" s="12"/>
      <c r="E2970" s="13"/>
      <c r="F2970" s="18"/>
      <c r="G2970" s="12"/>
      <c r="H2970" s="14">
        <f>IF(OR($B2970="",$E2970=""),"",SUMIFS($E$6:$E2970,$B$6:$B2970,$B2970,$C$6:$C2970,"Crédit")-SUMIFS($E$6:$E2970,$B$6:$B2970,$B2970,$C$6:$C2970,"Remboursement"))</f>
      </c>
    </row>
    <row r="2971" spans="1:8" x14ac:dyDescent="0.25">
      <c r="A2971" s="18"/>
      <c r="B2971" s="12"/>
      <c r="C2971" s="12"/>
      <c r="D2971" s="12"/>
      <c r="E2971" s="13"/>
      <c r="F2971" s="18"/>
      <c r="G2971" s="12"/>
      <c r="H2971" s="14">
        <f>IF(OR($B2971="",$E2971=""),"",SUMIFS($E$6:$E2971,$B$6:$B2971,$B2971,$C$6:$C2971,"Crédit")-SUMIFS($E$6:$E2971,$B$6:$B2971,$B2971,$C$6:$C2971,"Remboursement"))</f>
      </c>
    </row>
    <row r="2972" spans="1:8" x14ac:dyDescent="0.25">
      <c r="A2972" s="18"/>
      <c r="B2972" s="12"/>
      <c r="C2972" s="12"/>
      <c r="D2972" s="12"/>
      <c r="E2972" s="13"/>
      <c r="F2972" s="18"/>
      <c r="G2972" s="12"/>
      <c r="H2972" s="14">
        <f>IF(OR($B2972="",$E2972=""),"",SUMIFS($E$6:$E2972,$B$6:$B2972,$B2972,$C$6:$C2972,"Crédit")-SUMIFS($E$6:$E2972,$B$6:$B2972,$B2972,$C$6:$C2972,"Remboursement"))</f>
      </c>
    </row>
    <row r="2973" spans="1:8" x14ac:dyDescent="0.25">
      <c r="A2973" s="18"/>
      <c r="B2973" s="12"/>
      <c r="C2973" s="12"/>
      <c r="D2973" s="12"/>
      <c r="E2973" s="13"/>
      <c r="F2973" s="18"/>
      <c r="G2973" s="12"/>
      <c r="H2973" s="14">
        <f>IF(OR($B2973="",$E2973=""),"",SUMIFS($E$6:$E2973,$B$6:$B2973,$B2973,$C$6:$C2973,"Crédit")-SUMIFS($E$6:$E2973,$B$6:$B2973,$B2973,$C$6:$C2973,"Remboursement"))</f>
      </c>
    </row>
    <row r="2974" spans="1:8" x14ac:dyDescent="0.25">
      <c r="A2974" s="18"/>
      <c r="B2974" s="12"/>
      <c r="C2974" s="12"/>
      <c r="D2974" s="12"/>
      <c r="E2974" s="13"/>
      <c r="F2974" s="18"/>
      <c r="G2974" s="12"/>
      <c r="H2974" s="14">
        <f>IF(OR($B2974="",$E2974=""),"",SUMIFS($E$6:$E2974,$B$6:$B2974,$B2974,$C$6:$C2974,"Crédit")-SUMIFS($E$6:$E2974,$B$6:$B2974,$B2974,$C$6:$C2974,"Remboursement"))</f>
      </c>
    </row>
    <row r="2975" spans="1:8" x14ac:dyDescent="0.25">
      <c r="A2975" s="18"/>
      <c r="B2975" s="12"/>
      <c r="C2975" s="12"/>
      <c r="D2975" s="12"/>
      <c r="E2975" s="13"/>
      <c r="F2975" s="18"/>
      <c r="G2975" s="12"/>
      <c r="H2975" s="14">
        <f>IF(OR($B2975="",$E2975=""),"",SUMIFS($E$6:$E2975,$B$6:$B2975,$B2975,$C$6:$C2975,"Crédit")-SUMIFS($E$6:$E2975,$B$6:$B2975,$B2975,$C$6:$C2975,"Remboursement"))</f>
      </c>
    </row>
    <row r="2976" spans="1:8" x14ac:dyDescent="0.25">
      <c r="A2976" s="18"/>
      <c r="B2976" s="12"/>
      <c r="C2976" s="12"/>
      <c r="D2976" s="12"/>
      <c r="E2976" s="13"/>
      <c r="F2976" s="18"/>
      <c r="G2976" s="12"/>
      <c r="H2976" s="14">
        <f>IF(OR($B2976="",$E2976=""),"",SUMIFS($E$6:$E2976,$B$6:$B2976,$B2976,$C$6:$C2976,"Crédit")-SUMIFS($E$6:$E2976,$B$6:$B2976,$B2976,$C$6:$C2976,"Remboursement"))</f>
      </c>
    </row>
    <row r="2977" spans="1:8" x14ac:dyDescent="0.25">
      <c r="A2977" s="18"/>
      <c r="B2977" s="12"/>
      <c r="C2977" s="12"/>
      <c r="D2977" s="12"/>
      <c r="E2977" s="13"/>
      <c r="F2977" s="18"/>
      <c r="G2977" s="12"/>
      <c r="H2977" s="14">
        <f>IF(OR($B2977="",$E2977=""),"",SUMIFS($E$6:$E2977,$B$6:$B2977,$B2977,$C$6:$C2977,"Crédit")-SUMIFS($E$6:$E2977,$B$6:$B2977,$B2977,$C$6:$C2977,"Remboursement"))</f>
      </c>
    </row>
    <row r="2978" spans="1:8" x14ac:dyDescent="0.25">
      <c r="A2978" s="18"/>
      <c r="B2978" s="12"/>
      <c r="C2978" s="12"/>
      <c r="D2978" s="12"/>
      <c r="E2978" s="13"/>
      <c r="F2978" s="18"/>
      <c r="G2978" s="12"/>
      <c r="H2978" s="14">
        <f>IF(OR($B2978="",$E2978=""),"",SUMIFS($E$6:$E2978,$B$6:$B2978,$B2978,$C$6:$C2978,"Crédit")-SUMIFS($E$6:$E2978,$B$6:$B2978,$B2978,$C$6:$C2978,"Remboursement"))</f>
      </c>
    </row>
    <row r="2979" spans="1:8" x14ac:dyDescent="0.25">
      <c r="A2979" s="18"/>
      <c r="B2979" s="12"/>
      <c r="C2979" s="12"/>
      <c r="D2979" s="12"/>
      <c r="E2979" s="13"/>
      <c r="F2979" s="18"/>
      <c r="G2979" s="12"/>
      <c r="H2979" s="14">
        <f>IF(OR($B2979="",$E2979=""),"",SUMIFS($E$6:$E2979,$B$6:$B2979,$B2979,$C$6:$C2979,"Crédit")-SUMIFS($E$6:$E2979,$B$6:$B2979,$B2979,$C$6:$C2979,"Remboursement"))</f>
      </c>
    </row>
    <row r="2980" spans="1:8" x14ac:dyDescent="0.25">
      <c r="A2980" s="18"/>
      <c r="B2980" s="12"/>
      <c r="C2980" s="12"/>
      <c r="D2980" s="12"/>
      <c r="E2980" s="13"/>
      <c r="F2980" s="18"/>
      <c r="G2980" s="12"/>
      <c r="H2980" s="14">
        <f>IF(OR($B2980="",$E2980=""),"",SUMIFS($E$6:$E2980,$B$6:$B2980,$B2980,$C$6:$C2980,"Crédit")-SUMIFS($E$6:$E2980,$B$6:$B2980,$B2980,$C$6:$C2980,"Remboursement"))</f>
      </c>
    </row>
    <row r="2981" spans="1:8" x14ac:dyDescent="0.25">
      <c r="A2981" s="18"/>
      <c r="B2981" s="12"/>
      <c r="C2981" s="12"/>
      <c r="D2981" s="12"/>
      <c r="E2981" s="13"/>
      <c r="F2981" s="18"/>
      <c r="G2981" s="12"/>
      <c r="H2981" s="14">
        <f>IF(OR($B2981="",$E2981=""),"",SUMIFS($E$6:$E2981,$B$6:$B2981,$B2981,$C$6:$C2981,"Crédit")-SUMIFS($E$6:$E2981,$B$6:$B2981,$B2981,$C$6:$C2981,"Remboursement"))</f>
      </c>
    </row>
    <row r="2982" spans="1:8" x14ac:dyDescent="0.25">
      <c r="A2982" s="18"/>
      <c r="B2982" s="12"/>
      <c r="C2982" s="12"/>
      <c r="D2982" s="12"/>
      <c r="E2982" s="13"/>
      <c r="F2982" s="18"/>
      <c r="G2982" s="12"/>
      <c r="H2982" s="14">
        <f>IF(OR($B2982="",$E2982=""),"",SUMIFS($E$6:$E2982,$B$6:$B2982,$B2982,$C$6:$C2982,"Crédit")-SUMIFS($E$6:$E2982,$B$6:$B2982,$B2982,$C$6:$C2982,"Remboursement"))</f>
      </c>
    </row>
    <row r="2983" spans="1:8" x14ac:dyDescent="0.25">
      <c r="A2983" s="18"/>
      <c r="B2983" s="12"/>
      <c r="C2983" s="12"/>
      <c r="D2983" s="12"/>
      <c r="E2983" s="13"/>
      <c r="F2983" s="18"/>
      <c r="G2983" s="12"/>
      <c r="H2983" s="14">
        <f>IF(OR($B2983="",$E2983=""),"",SUMIFS($E$6:$E2983,$B$6:$B2983,$B2983,$C$6:$C2983,"Crédit")-SUMIFS($E$6:$E2983,$B$6:$B2983,$B2983,$C$6:$C2983,"Remboursement"))</f>
      </c>
    </row>
    <row r="2984" spans="1:8" x14ac:dyDescent="0.25">
      <c r="A2984" s="18"/>
      <c r="B2984" s="12"/>
      <c r="C2984" s="12"/>
      <c r="D2984" s="12"/>
      <c r="E2984" s="13"/>
      <c r="F2984" s="18"/>
      <c r="G2984" s="12"/>
      <c r="H2984" s="14">
        <f>IF(OR($B2984="",$E2984=""),"",SUMIFS($E$6:$E2984,$B$6:$B2984,$B2984,$C$6:$C2984,"Crédit")-SUMIFS($E$6:$E2984,$B$6:$B2984,$B2984,$C$6:$C2984,"Remboursement"))</f>
      </c>
    </row>
    <row r="2985" spans="1:8" x14ac:dyDescent="0.25">
      <c r="A2985" s="18"/>
      <c r="B2985" s="12"/>
      <c r="C2985" s="12"/>
      <c r="D2985" s="12"/>
      <c r="E2985" s="13"/>
      <c r="F2985" s="18"/>
      <c r="G2985" s="12"/>
      <c r="H2985" s="14">
        <f>IF(OR($B2985="",$E2985=""),"",SUMIFS($E$6:$E2985,$B$6:$B2985,$B2985,$C$6:$C2985,"Crédit")-SUMIFS($E$6:$E2985,$B$6:$B2985,$B2985,$C$6:$C2985,"Remboursement"))</f>
      </c>
    </row>
    <row r="2986" spans="1:8" x14ac:dyDescent="0.25">
      <c r="A2986" s="18"/>
      <c r="B2986" s="12"/>
      <c r="C2986" s="12"/>
      <c r="D2986" s="12"/>
      <c r="E2986" s="13"/>
      <c r="F2986" s="18"/>
      <c r="G2986" s="12"/>
      <c r="H2986" s="14">
        <f>IF(OR($B2986="",$E2986=""),"",SUMIFS($E$6:$E2986,$B$6:$B2986,$B2986,$C$6:$C2986,"Crédit")-SUMIFS($E$6:$E2986,$B$6:$B2986,$B2986,$C$6:$C2986,"Remboursement"))</f>
      </c>
    </row>
    <row r="2987" spans="1:8" x14ac:dyDescent="0.25">
      <c r="A2987" s="18"/>
      <c r="B2987" s="12"/>
      <c r="C2987" s="12"/>
      <c r="D2987" s="12"/>
      <c r="E2987" s="13"/>
      <c r="F2987" s="18"/>
      <c r="G2987" s="12"/>
      <c r="H2987" s="14">
        <f>IF(OR($B2987="",$E2987=""),"",SUMIFS($E$6:$E2987,$B$6:$B2987,$B2987,$C$6:$C2987,"Crédit")-SUMIFS($E$6:$E2987,$B$6:$B2987,$B2987,$C$6:$C2987,"Remboursement"))</f>
      </c>
    </row>
    <row r="2988" spans="1:8" x14ac:dyDescent="0.25">
      <c r="A2988" s="18"/>
      <c r="B2988" s="12"/>
      <c r="C2988" s="12"/>
      <c r="D2988" s="12"/>
      <c r="E2988" s="13"/>
      <c r="F2988" s="18"/>
      <c r="G2988" s="12"/>
      <c r="H2988" s="14">
        <f>IF(OR($B2988="",$E2988=""),"",SUMIFS($E$6:$E2988,$B$6:$B2988,$B2988,$C$6:$C2988,"Crédit")-SUMIFS($E$6:$E2988,$B$6:$B2988,$B2988,$C$6:$C2988,"Remboursement"))</f>
      </c>
    </row>
    <row r="2989" spans="1:8" x14ac:dyDescent="0.25">
      <c r="A2989" s="18"/>
      <c r="B2989" s="12"/>
      <c r="C2989" s="12"/>
      <c r="D2989" s="12"/>
      <c r="E2989" s="13"/>
      <c r="F2989" s="18"/>
      <c r="G2989" s="12"/>
      <c r="H2989" s="14">
        <f>IF(OR($B2989="",$E2989=""),"",SUMIFS($E$6:$E2989,$B$6:$B2989,$B2989,$C$6:$C2989,"Crédit")-SUMIFS($E$6:$E2989,$B$6:$B2989,$B2989,$C$6:$C2989,"Remboursement"))</f>
      </c>
    </row>
    <row r="2990" spans="1:8" x14ac:dyDescent="0.25">
      <c r="A2990" s="18"/>
      <c r="B2990" s="12"/>
      <c r="C2990" s="12"/>
      <c r="D2990" s="12"/>
      <c r="E2990" s="13"/>
      <c r="F2990" s="18"/>
      <c r="G2990" s="12"/>
      <c r="H2990" s="14">
        <f>IF(OR($B2990="",$E2990=""),"",SUMIFS($E$6:$E2990,$B$6:$B2990,$B2990,$C$6:$C2990,"Crédit")-SUMIFS($E$6:$E2990,$B$6:$B2990,$B2990,$C$6:$C2990,"Remboursement"))</f>
      </c>
    </row>
    <row r="2991" spans="1:8" x14ac:dyDescent="0.25">
      <c r="A2991" s="18"/>
      <c r="B2991" s="12"/>
      <c r="C2991" s="12"/>
      <c r="D2991" s="12"/>
      <c r="E2991" s="13"/>
      <c r="F2991" s="18"/>
      <c r="G2991" s="12"/>
      <c r="H2991" s="14">
        <f>IF(OR($B2991="",$E2991=""),"",SUMIFS($E$6:$E2991,$B$6:$B2991,$B2991,$C$6:$C2991,"Crédit")-SUMIFS($E$6:$E2991,$B$6:$B2991,$B2991,$C$6:$C2991,"Remboursement"))</f>
      </c>
    </row>
    <row r="2992" spans="1:8" x14ac:dyDescent="0.25">
      <c r="A2992" s="18"/>
      <c r="B2992" s="12"/>
      <c r="C2992" s="12"/>
      <c r="D2992" s="12"/>
      <c r="E2992" s="13"/>
      <c r="F2992" s="18"/>
      <c r="G2992" s="12"/>
      <c r="H2992" s="14">
        <f>IF(OR($B2992="",$E2992=""),"",SUMIFS($E$6:$E2992,$B$6:$B2992,$B2992,$C$6:$C2992,"Crédit")-SUMIFS($E$6:$E2992,$B$6:$B2992,$B2992,$C$6:$C2992,"Remboursement"))</f>
      </c>
    </row>
    <row r="2993" spans="1:8" x14ac:dyDescent="0.25">
      <c r="A2993" s="18"/>
      <c r="B2993" s="12"/>
      <c r="C2993" s="12"/>
      <c r="D2993" s="12"/>
      <c r="E2993" s="13"/>
      <c r="F2993" s="18"/>
      <c r="G2993" s="12"/>
      <c r="H2993" s="14">
        <f>IF(OR($B2993="",$E2993=""),"",SUMIFS($E$6:$E2993,$B$6:$B2993,$B2993,$C$6:$C2993,"Crédit")-SUMIFS($E$6:$E2993,$B$6:$B2993,$B2993,$C$6:$C2993,"Remboursement"))</f>
      </c>
    </row>
    <row r="2994" spans="1:8" x14ac:dyDescent="0.25">
      <c r="A2994" s="18"/>
      <c r="B2994" s="12"/>
      <c r="C2994" s="12"/>
      <c r="D2994" s="12"/>
      <c r="E2994" s="13"/>
      <c r="F2994" s="18"/>
      <c r="G2994" s="12"/>
      <c r="H2994" s="14">
        <f>IF(OR($B2994="",$E2994=""),"",SUMIFS($E$6:$E2994,$B$6:$B2994,$B2994,$C$6:$C2994,"Crédit")-SUMIFS($E$6:$E2994,$B$6:$B2994,$B2994,$C$6:$C2994,"Remboursement"))</f>
      </c>
    </row>
    <row r="2995" spans="1:8" x14ac:dyDescent="0.25">
      <c r="A2995" s="18"/>
      <c r="B2995" s="12"/>
      <c r="C2995" s="12"/>
      <c r="D2995" s="12"/>
      <c r="E2995" s="13"/>
      <c r="F2995" s="18"/>
      <c r="G2995" s="12"/>
      <c r="H2995" s="14">
        <f>IF(OR($B2995="",$E2995=""),"",SUMIFS($E$6:$E2995,$B$6:$B2995,$B2995,$C$6:$C2995,"Crédit")-SUMIFS($E$6:$E2995,$B$6:$B2995,$B2995,$C$6:$C2995,"Remboursement"))</f>
      </c>
    </row>
    <row r="2996" spans="1:8" x14ac:dyDescent="0.25">
      <c r="A2996" s="18"/>
      <c r="B2996" s="12"/>
      <c r="C2996" s="12"/>
      <c r="D2996" s="12"/>
      <c r="E2996" s="13"/>
      <c r="F2996" s="18"/>
      <c r="G2996" s="12"/>
      <c r="H2996" s="14">
        <f>IF(OR($B2996="",$E2996=""),"",SUMIFS($E$6:$E2996,$B$6:$B2996,$B2996,$C$6:$C2996,"Crédit")-SUMIFS($E$6:$E2996,$B$6:$B2996,$B2996,$C$6:$C2996,"Remboursement"))</f>
      </c>
    </row>
    <row r="2997" spans="1:8" x14ac:dyDescent="0.25">
      <c r="A2997" s="18"/>
      <c r="B2997" s="12"/>
      <c r="C2997" s="12"/>
      <c r="D2997" s="12"/>
      <c r="E2997" s="13"/>
      <c r="F2997" s="18"/>
      <c r="G2997" s="12"/>
      <c r="H2997" s="14">
        <f>IF(OR($B2997="",$E2997=""),"",SUMIFS($E$6:$E2997,$B$6:$B2997,$B2997,$C$6:$C2997,"Crédit")-SUMIFS($E$6:$E2997,$B$6:$B2997,$B2997,$C$6:$C2997,"Remboursement"))</f>
      </c>
    </row>
    <row r="2998" spans="1:8" x14ac:dyDescent="0.25">
      <c r="A2998" s="18"/>
      <c r="B2998" s="12"/>
      <c r="C2998" s="12"/>
      <c r="D2998" s="12"/>
      <c r="E2998" s="13"/>
      <c r="F2998" s="18"/>
      <c r="G2998" s="12"/>
      <c r="H2998" s="14">
        <f>IF(OR($B2998="",$E2998=""),"",SUMIFS($E$6:$E2998,$B$6:$B2998,$B2998,$C$6:$C2998,"Crédit")-SUMIFS($E$6:$E2998,$B$6:$B2998,$B2998,$C$6:$C2998,"Remboursement"))</f>
      </c>
    </row>
    <row r="2999" spans="1:8" x14ac:dyDescent="0.25">
      <c r="A2999" s="18"/>
      <c r="B2999" s="12"/>
      <c r="C2999" s="12"/>
      <c r="D2999" s="12"/>
      <c r="E2999" s="13"/>
      <c r="F2999" s="18"/>
      <c r="G2999" s="12"/>
      <c r="H2999" s="14">
        <f>IF(OR($B2999="",$E2999=""),"",SUMIFS($E$6:$E2999,$B$6:$B2999,$B2999,$C$6:$C2999,"Crédit")-SUMIFS($E$6:$E2999,$B$6:$B2999,$B2999,$C$6:$C2999,"Remboursement"))</f>
      </c>
    </row>
    <row r="3000" spans="1:8" x14ac:dyDescent="0.25">
      <c r="A3000" s="18"/>
      <c r="B3000" s="12"/>
      <c r="C3000" s="12"/>
      <c r="D3000" s="12"/>
      <c r="E3000" s="13"/>
      <c r="F3000" s="18"/>
      <c r="G3000" s="12"/>
      <c r="H3000" s="14">
        <f>IF(OR($B3000="",$E3000=""),"",SUMIFS($E$6:$E3000,$B$6:$B3000,$B3000,$C$6:$C3000,"Crédit")-SUMIFS($E$6:$E3000,$B$6:$B3000,$B3000,$C$6:$C3000,"Remboursement"))</f>
      </c>
    </row>
    <row r="3001" spans="1:8" x14ac:dyDescent="0.25">
      <c r="A3001" s="18"/>
      <c r="B3001" s="12"/>
      <c r="C3001" s="12"/>
      <c r="D3001" s="12"/>
      <c r="E3001" s="13"/>
      <c r="F3001" s="18"/>
      <c r="G3001" s="12"/>
      <c r="H3001" s="14">
        <f>IF(OR($B3001="",$E3001=""),"",SUMIFS($E$6:$E3001,$B$6:$B3001,$B3001,$C$6:$C3001,"Crédit")-SUMIFS($E$6:$E3001,$B$6:$B3001,$B3001,$C$6:$C3001,"Remboursement"))</f>
      </c>
    </row>
    <row r="3002" spans="1:8" x14ac:dyDescent="0.25">
      <c r="A3002" s="18"/>
      <c r="B3002" s="12"/>
      <c r="C3002" s="12"/>
      <c r="D3002" s="12"/>
      <c r="E3002" s="13"/>
      <c r="F3002" s="18"/>
      <c r="G3002" s="12"/>
      <c r="H3002" s="14">
        <f>IF(OR($B3002="",$E3002=""),"",SUMIFS($E$6:$E3002,$B$6:$B3002,$B3002,$C$6:$C3002,"Crédit")-SUMIFS($E$6:$E3002,$B$6:$B3002,$B3002,$C$6:$C3002,"Remboursement"))</f>
      </c>
    </row>
    <row r="3003" spans="1:8" x14ac:dyDescent="0.25">
      <c r="A3003" s="18"/>
      <c r="B3003" s="12"/>
      <c r="C3003" s="12"/>
      <c r="D3003" s="12"/>
      <c r="E3003" s="13"/>
      <c r="F3003" s="18"/>
      <c r="G3003" s="12"/>
      <c r="H3003" s="14">
        <f>IF(OR($B3003="",$E3003=""),"",SUMIFS($E$6:$E3003,$B$6:$B3003,$B3003,$C$6:$C3003,"Crédit")-SUMIFS($E$6:$E3003,$B$6:$B3003,$B3003,$C$6:$C3003,"Remboursement"))</f>
      </c>
    </row>
    <row r="3004" spans="1:8" x14ac:dyDescent="0.25">
      <c r="A3004" s="18"/>
      <c r="B3004" s="12"/>
      <c r="C3004" s="12"/>
      <c r="D3004" s="12"/>
      <c r="E3004" s="13"/>
      <c r="F3004" s="18"/>
      <c r="G3004" s="12"/>
      <c r="H3004" s="14">
        <f>IF(OR($B3004="",$E3004=""),"",SUMIFS($E$6:$E3004,$B$6:$B3004,$B3004,$C$6:$C3004,"Crédit")-SUMIFS($E$6:$E3004,$B$6:$B3004,$B3004,$C$6:$C3004,"Remboursement"))</f>
      </c>
    </row>
    <row r="3005" spans="1:8" x14ac:dyDescent="0.25">
      <c r="A3005" s="18"/>
      <c r="B3005" s="12"/>
      <c r="C3005" s="12"/>
      <c r="D3005" s="12"/>
      <c r="E3005" s="13"/>
      <c r="F3005" s="18"/>
      <c r="G3005" s="12"/>
      <c r="H3005" s="14">
        <f>IF(OR($B3005="",$E3005=""),"",SUMIFS($E$6:$E3005,$B$6:$B3005,$B3005,$C$6:$C3005,"Crédit")-SUMIFS($E$6:$E3005,$B$6:$B3005,$B3005,$C$6:$C3005,"Remboursement"))</f>
      </c>
    </row>
  </sheetData>
  <sheetProtection sheet="1" formatColumns="0" formatRows="0" autoFilter="0" algorithmName="SHA-512" hashValue="KiclEApGFdMmIcKtXPgcio+4unQBY2X6H9l4y0FOnxTkQbg1vNDmW292eLMGf/7sIOJhUJ8azfK84McgTzRZBA==" saltValue="3VP9kNIIihhRmq0weMYG7w==" spinCount="100000" objects="1" scenarios="1"/>
  <autoFilter ref="A5:H5"/>
  <conditionalFormatting sqref="C6:C3005">
    <cfRule type="cellIs" dxfId="4" priority="1" operator="equal">
      <formula>"Crédit"</formula>
    </cfRule>
    <cfRule type="cellIs" dxfId="5" priority="2" operator="equal">
      <formula>"Remboursement"</formula>
    </cfRule>
  </conditionalFormatting>
  <conditionalFormatting sqref="F6:F3005">
    <cfRule type="expression" dxfId="6" priority="1">
      <formula>AND(F6&lt;&gt;"",F6&lt;TODAY(),$C6="Crédit")</formula>
    </cfRule>
  </conditionalFormatting>
  <dataValidations count="12">
    <dataValidation type="date" operator="greaterThan" allowBlank="1" showErrorMessage="1" sqref="A10:A3005">
      <formula1>36526</formula1>
    </dataValidation>
    <dataValidation type="date" operator="greaterThan" allowBlank="1" showErrorMessage="1" sqref="A6:A3005">
      <formula1>36526</formula1>
    </dataValidation>
    <dataValidation type="list" allowBlank="1" showErrorMessage="1" sqref="B10:B3005">
      <formula1>'Clients'!$A$6:$A$505</formula1>
    </dataValidation>
    <dataValidation type="list" allowBlank="1" showErrorMessage="1" sqref="B6:B3005">
      <formula1>'Clients'!$A$6:$A$505</formula1>
    </dataValidation>
    <dataValidation type="list" allowBlank="1" showErrorMessage="1" sqref="C10:C3005">
      <formula1>"Crédit,Remboursement"</formula1>
    </dataValidation>
    <dataValidation type="list" allowBlank="1" showErrorMessage="1" sqref="C6:C3005">
      <formula1>"Crédit,Remboursement"</formula1>
    </dataValidation>
    <dataValidation type="decimal" operator="greaterThanOrEqual" allowBlank="1" showErrorMessage="1" sqref="E10:E3005">
      <formula1>0</formula1>
    </dataValidation>
    <dataValidation type="decimal" operator="greaterThanOrEqual" allowBlank="1" showErrorMessage="1" sqref="E6:E3005">
      <formula1>0</formula1>
    </dataValidation>
    <dataValidation type="date" operator="greaterThan" allowBlank="1" showErrorMessage="1" sqref="F10:F3005">
      <formula1>36526</formula1>
    </dataValidation>
    <dataValidation type="date" operator="greaterThan" allowBlank="1" showErrorMessage="1" sqref="F6:F3005">
      <formula1>36526</formula1>
    </dataValidation>
    <dataValidation type="list" allowBlank="1" showErrorMessage="1" sqref="G10:G3005">
      <formula1>Paiements</formula1>
    </dataValidation>
    <dataValidation type="list" allowBlank="1" showErrorMessage="1" sqref="G6:G3005">
      <formula1>Paiements</formula1>
    </dataValidation>
  </dataValidations>
  <pageSetup paperSize="9" orientation="landscape" fitToWidth="1" fitToHeight="0"/>
  <headerFooter>
    <oddFooter>&amp;L&amp;87IT Group · www.7itgroup.com · contact@7itgroup.com&amp;R&amp;8&amp;P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1B3D"/>
    <pageSetUpPr fitToPage="1"/>
  </sheetPr>
  <dimension ref="A1:G17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34" customWidth="1"/>
    <col min="3" max="3" width="18" customWidth="1"/>
    <col min="4" max="4" width="3" customWidth="1"/>
    <col min="5" max="5" width="26" customWidth="1"/>
    <col min="6" max="7" width="16" customWidth="1"/>
  </cols>
  <sheetData>
    <row r="1" ht="24" customHeight="1" spans="3:3" x14ac:dyDescent="0.25">
      <c r="C1" s="1" t="s">
        <v>0</v>
      </c>
    </row>
    <row r="2" ht="20" customHeight="1" spans="3:3" x14ac:dyDescent="0.25">
      <c r="C2" s="2">
        <f>'Paramètres'!$C$6</f>
      </c>
    </row>
    <row r="3" ht="16" customHeight="1" spans="3:3" x14ac:dyDescent="0.25">
      <c r="C3" s="3" t="s">
        <v>2</v>
      </c>
    </row>
    <row r="4" ht="5" customHeight="1" spans="1:7" x14ac:dyDescent="0.25">
      <c r="A4" s="4"/>
      <c r="B4" s="4"/>
      <c r="C4" s="4"/>
      <c r="D4" s="4"/>
      <c r="E4" s="4"/>
      <c r="F4" s="4"/>
      <c r="G4" s="4"/>
    </row>
    <row r="6" ht="22" customHeight="1" spans="2:5" x14ac:dyDescent="0.25">
      <c r="B6" s="19" t="s">
        <v>58</v>
      </c>
      <c r="E6" s="19" t="s">
        <v>59</v>
      </c>
    </row>
    <row r="7" ht="32" customHeight="1" spans="2:7" x14ac:dyDescent="0.25">
      <c r="B7" s="20" t="s">
        <v>60</v>
      </c>
      <c r="C7" s="21">
        <f>SUMIF('Clients'!$G$6:$G$505,"&gt;0")</f>
      </c>
      <c r="E7" s="10" t="s">
        <v>46</v>
      </c>
      <c r="F7" s="10" t="s">
        <v>61</v>
      </c>
      <c r="G7" s="10" t="s">
        <v>34</v>
      </c>
    </row>
    <row r="8" ht="24" customHeight="1" spans="2:7" x14ac:dyDescent="0.25">
      <c r="B8" s="20" t="s">
        <v>62</v>
      </c>
      <c r="C8" s="22">
        <f>COUNTIF('Clients'!$G$6:$G$505,"&gt;0")</f>
      </c>
      <c r="E8" s="16">
        <f>IFERROR(INDEX('Clients'!$A$6:$A$505,MATCH(LARGE('Clients'!$K$6:$K$505,1),'Clients'!$K$6:$K$505,0)),"")</f>
      </c>
      <c r="F8" s="14">
        <f>IFERROR(INDEX('Clients'!$G$6:$G$505,MATCH(LARGE('Clients'!$K$6:$K$505,1),'Clients'!$K$6:$K$505,0)),"")</f>
      </c>
      <c r="G8" s="16">
        <f>IFERROR(INDEX('Clients'!$I$6:$I$505,MATCH(LARGE('Clients'!$K$6:$K$505,1),'Clients'!$K$6:$K$505,0)),"")</f>
      </c>
    </row>
    <row r="9" ht="24" customHeight="1" spans="2:7" x14ac:dyDescent="0.25">
      <c r="B9" s="20" t="s">
        <v>63</v>
      </c>
      <c r="C9" s="22">
        <f>COUNTIF('Clients'!$I$6:$I$505,"En retard")</f>
      </c>
      <c r="E9" s="16">
        <f>IFERROR(INDEX('Clients'!$A$6:$A$505,MATCH(LARGE('Clients'!$K$6:$K$505,2),'Clients'!$K$6:$K$505,0)),"")</f>
      </c>
      <c r="F9" s="14">
        <f>IFERROR(INDEX('Clients'!$G$6:$G$505,MATCH(LARGE('Clients'!$K$6:$K$505,2),'Clients'!$K$6:$K$505,0)),"")</f>
      </c>
      <c r="G9" s="16">
        <f>IFERROR(INDEX('Clients'!$I$6:$I$505,MATCH(LARGE('Clients'!$K$6:$K$505,2),'Clients'!$K$6:$K$505,0)),"")</f>
      </c>
    </row>
    <row r="10" ht="24" customHeight="1" spans="2:7" x14ac:dyDescent="0.25">
      <c r="B10" s="20" t="s">
        <v>64</v>
      </c>
      <c r="C10" s="22">
        <f>COUNTIF('Clients'!$I$6:$I$505,"Plafond dépassé")</f>
      </c>
      <c r="E10" s="16">
        <f>IFERROR(INDEX('Clients'!$A$6:$A$505,MATCH(LARGE('Clients'!$K$6:$K$505,3),'Clients'!$K$6:$K$505,0)),"")</f>
      </c>
      <c r="F10" s="14">
        <f>IFERROR(INDEX('Clients'!$G$6:$G$505,MATCH(LARGE('Clients'!$K$6:$K$505,3),'Clients'!$K$6:$K$505,0)),"")</f>
      </c>
      <c r="G10" s="16">
        <f>IFERROR(INDEX('Clients'!$I$6:$I$505,MATCH(LARGE('Clients'!$K$6:$K$505,3),'Clients'!$K$6:$K$505,0)),"")</f>
      </c>
    </row>
    <row r="11" spans="5:7" x14ac:dyDescent="0.25">
      <c r="E11" s="16">
        <f>IFERROR(INDEX('Clients'!$A$6:$A$505,MATCH(LARGE('Clients'!$K$6:$K$505,4),'Clients'!$K$6:$K$505,0)),"")</f>
      </c>
      <c r="F11" s="14">
        <f>IFERROR(INDEX('Clients'!$G$6:$G$505,MATCH(LARGE('Clients'!$K$6:$K$505,4),'Clients'!$K$6:$K$505,0)),"")</f>
      </c>
      <c r="G11" s="16">
        <f>IFERROR(INDEX('Clients'!$I$6:$I$505,MATCH(LARGE('Clients'!$K$6:$K$505,4),'Clients'!$K$6:$K$505,0)),"")</f>
      </c>
    </row>
    <row r="12" ht="22" customHeight="1" spans="2:7" x14ac:dyDescent="0.25">
      <c r="B12" s="19" t="s">
        <v>65</v>
      </c>
      <c r="E12" s="16">
        <f>IFERROR(INDEX('Clients'!$A$6:$A$505,MATCH(LARGE('Clients'!$K$6:$K$505,5),'Clients'!$K$6:$K$505,0)),"")</f>
      </c>
      <c r="F12" s="14">
        <f>IFERROR(INDEX('Clients'!$G$6:$G$505,MATCH(LARGE('Clients'!$K$6:$K$505,5),'Clients'!$K$6:$K$505,0)),"")</f>
      </c>
      <c r="G12" s="16">
        <f>IFERROR(INDEX('Clients'!$I$6:$I$505,MATCH(LARGE('Clients'!$K$6:$K$505,5),'Clients'!$K$6:$K$505,0)),"")</f>
      </c>
    </row>
    <row r="13" ht="24" customHeight="1" spans="2:7" x14ac:dyDescent="0.25">
      <c r="B13" s="20" t="s">
        <v>66</v>
      </c>
      <c r="C13" s="23">
        <f>SUMIFS('Opérations'!$E$6:$E$3005,'Opérations'!$C$6:$C$3005,"Crédit",'Opérations'!$A$6:$A$3005,"&gt;="&amp;DATE(YEAR(TODAY()),MONTH(TODAY()),1),'Opérations'!$A$6:$A$3005,"&lt;="&amp;EOMONTH(TODAY(),0))</f>
      </c>
      <c r="E13" s="16">
        <f>IFERROR(INDEX('Clients'!$A$6:$A$505,MATCH(LARGE('Clients'!$K$6:$K$505,6),'Clients'!$K$6:$K$505,0)),"")</f>
      </c>
      <c r="F13" s="14">
        <f>IFERROR(INDEX('Clients'!$G$6:$G$505,MATCH(LARGE('Clients'!$K$6:$K$505,6),'Clients'!$K$6:$K$505,0)),"")</f>
      </c>
      <c r="G13" s="16">
        <f>IFERROR(INDEX('Clients'!$I$6:$I$505,MATCH(LARGE('Clients'!$K$6:$K$505,6),'Clients'!$K$6:$K$505,0)),"")</f>
      </c>
    </row>
    <row r="14" ht="24" customHeight="1" spans="2:7" x14ac:dyDescent="0.25">
      <c r="B14" s="20" t="s">
        <v>67</v>
      </c>
      <c r="C14" s="23">
        <f>SUMIFS('Opérations'!$E$6:$E$3005,'Opérations'!$C$6:$C$3005,"Remboursement",'Opérations'!$A$6:$A$3005,"&gt;="&amp;DATE(YEAR(TODAY()),MONTH(TODAY()),1),'Opérations'!$A$6:$A$3005,"&lt;="&amp;EOMONTH(TODAY(),0))</f>
      </c>
      <c r="E14" s="16">
        <f>IFERROR(INDEX('Clients'!$A$6:$A$505,MATCH(LARGE('Clients'!$K$6:$K$505,7),'Clients'!$K$6:$K$505,0)),"")</f>
      </c>
      <c r="F14" s="14">
        <f>IFERROR(INDEX('Clients'!$G$6:$G$505,MATCH(LARGE('Clients'!$K$6:$K$505,7),'Clients'!$K$6:$K$505,0)),"")</f>
      </c>
      <c r="G14" s="16">
        <f>IFERROR(INDEX('Clients'!$I$6:$I$505,MATCH(LARGE('Clients'!$K$6:$K$505,7),'Clients'!$K$6:$K$505,0)),"")</f>
      </c>
    </row>
    <row r="15" spans="5:7" x14ac:dyDescent="0.25">
      <c r="E15" s="16">
        <f>IFERROR(INDEX('Clients'!$A$6:$A$505,MATCH(LARGE('Clients'!$K$6:$K$505,8),'Clients'!$K$6:$K$505,0)),"")</f>
      </c>
      <c r="F15" s="14">
        <f>IFERROR(INDEX('Clients'!$G$6:$G$505,MATCH(LARGE('Clients'!$K$6:$K$505,8),'Clients'!$K$6:$K$505,0)),"")</f>
      </c>
      <c r="G15" s="16">
        <f>IFERROR(INDEX('Clients'!$I$6:$I$505,MATCH(LARGE('Clients'!$K$6:$K$505,8),'Clients'!$K$6:$K$505,0)),"")</f>
      </c>
    </row>
    <row r="16" spans="5:7" x14ac:dyDescent="0.25">
      <c r="E16" s="16">
        <f>IFERROR(INDEX('Clients'!$A$6:$A$505,MATCH(LARGE('Clients'!$K$6:$K$505,9),'Clients'!$K$6:$K$505,0)),"")</f>
      </c>
      <c r="F16" s="14">
        <f>IFERROR(INDEX('Clients'!$G$6:$G$505,MATCH(LARGE('Clients'!$K$6:$K$505,9),'Clients'!$K$6:$K$505,0)),"")</f>
      </c>
      <c r="G16" s="16">
        <f>IFERROR(INDEX('Clients'!$I$6:$I$505,MATCH(LARGE('Clients'!$K$6:$K$505,9),'Clients'!$K$6:$K$505,0)),"")</f>
      </c>
    </row>
    <row r="17" spans="5:7" x14ac:dyDescent="0.25">
      <c r="E17" s="16">
        <f>IFERROR(INDEX('Clients'!$A$6:$A$505,MATCH(LARGE('Clients'!$K$6:$K$505,10),'Clients'!$K$6:$K$505,0)),"")</f>
      </c>
      <c r="F17" s="14">
        <f>IFERROR(INDEX('Clients'!$G$6:$G$505,MATCH(LARGE('Clients'!$K$6:$K$505,10),'Clients'!$K$6:$K$505,0)),"")</f>
      </c>
      <c r="G17" s="16">
        <f>IFERROR(INDEX('Clients'!$I$6:$I$505,MATCH(LARGE('Clients'!$K$6:$K$505,10),'Clients'!$K$6:$K$505,0)),"")</f>
      </c>
    </row>
  </sheetData>
  <sheetProtection sheet="1" formatColumns="0" formatRows="0" autoFilter="0" algorithmName="SHA-512" hashValue="yeiEDzwjQDsbktSeOuAOasvDMpGwd/9XaMp8PJgdlrod5RTQy4dTL1huRsk8NihWXnczYHPjVXOPuVZnllsU9w==" saltValue="f/9+yQoCXOjutOe3rjrI8A==" spinCount="100000" objects="1" scenarios="1"/>
  <conditionalFormatting sqref="C9">
    <cfRule type="cellIs" dxfId="7" priority="1" operator="greaterThan">
      <formula>0</formula>
    </cfRule>
  </conditionalFormatting>
  <conditionalFormatting sqref="C10">
    <cfRule type="cellIs" dxfId="8" priority="1" operator="greaterThan">
      <formula>0</formula>
    </cfRule>
  </conditionalFormatting>
  <conditionalFormatting sqref="G8:G17">
    <cfRule type="cellIs" dxfId="9" priority="1" operator="equal">
      <formula>"En retard"</formula>
    </cfRule>
    <cfRule type="cellIs" dxfId="10" priority="2" operator="equal">
      <formula>"Plafond dépassé"</formula>
    </cfRule>
  </conditionalFormatting>
  <conditionalFormatting sqref="F8:F17">
    <cfRule type="dataBar" priority="1">
      <dataBar>
        <cfvo type="num" val="0"/>
        <cfvo type="max"/>
        <color rgb="FFF8696B"/>
      </dataBar>
      <extLst>
        <ext xmlns:x14="http://schemas.microsoft.com/office/spreadsheetml/2009/9/main" uri="{B025F937-C7B1-47D3-B67F-A62EFF666E3E}">
          <x14:id>{CC337DB9-059E-4E77-A87E-E7E00FA4323A}</x14:id>
        </ext>
      </extLst>
    </cfRule>
  </conditionalFormatting>
  <pageSetup paperSize="9" orientation="landscape" fitToWidth="1" fitToHeight="0"/>
  <headerFooter>
    <oddFooter>&amp;L&amp;87IT Group · www.7itgroup.com · contact@7itgroup.com&amp;R&amp;8&amp;P /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C337DB9-059E-4E77-A87E-E7E00FA4323A}">
            <x14:dataBar minLength="0" maxLength="100" gradient="0">
              <x14:cfvo type="num">
                <xm:f>0</xm:f>
              </x14:cfvo>
              <x14:cfvo type="max"/>
            </x14:dataBar>
          </x14:cfRule>
          <xm:sqref>F8:F17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 d’emploi</vt:lpstr>
      <vt:lpstr>Paramètres</vt:lpstr>
      <vt:lpstr>Clients</vt:lpstr>
      <vt:lpstr>Opérations</vt:lpstr>
      <vt:lpstr>Tableau de bord</vt:lpstr>
    </vt:vector>
  </TitlesOfParts>
  <Company>7IT Group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7IT Group</dc:creator>
  <dc:title/>
  <dc:subject/>
  <dc:description/>
  <cp:keywords/>
  <cp:category/>
  <cp:lastModifiedBy>7IT Group</cp:lastModifiedBy>
  <dcterms:created xsi:type="dcterms:W3CDTF">2026-10-23T19:26:53Z</dcterms:created>
  <dcterms:modified xsi:type="dcterms:W3CDTF">2026-10-23T19:26:53Z</dcterms:modified>
</cp:coreProperties>
</file>